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20490" windowHeight="7350" tabRatio="791" firstSheet="1" activeTab="1"/>
  </bookViews>
  <sheets>
    <sheet name="F2" sheetId="12" state="hidden" r:id="rId1"/>
    <sheet name="F5" sheetId="21" r:id="rId2"/>
    <sheet name="F7" sheetId="19" state="hidden" r:id="rId3"/>
    <sheet name="F9A" sheetId="17" state="hidden" r:id="rId4"/>
    <sheet name="F8-1" sheetId="2" r:id="rId5"/>
    <sheet name="F8-2" sheetId="1" r:id="rId6"/>
    <sheet name="F8-3" sheetId="3" r:id="rId7"/>
    <sheet name="F8-4" sheetId="4" r:id="rId8"/>
    <sheet name="F8-5" sheetId="5" r:id="rId9"/>
    <sheet name="F9" sheetId="13" state="hidden" r:id="rId10"/>
    <sheet name="F9 (EL)" sheetId="25" state="hidden" r:id="rId11"/>
    <sheet name="Hoja3" sheetId="24" state="hidden" r:id="rId12"/>
    <sheet name="F11-3" sheetId="10" state="hidden" r:id="rId13"/>
    <sheet name="F11-7" sheetId="14" state="hidden" r:id="rId14"/>
    <sheet name="F12" sheetId="20" state="hidden" r:id="rId15"/>
    <sheet name="F12-1" sheetId="11" state="hidden" r:id="rId16"/>
    <sheet name="Hoja1" sheetId="22" state="hidden" r:id="rId17"/>
    <sheet name="Hoja2" sheetId="23" state="hidden" r:id="rId18"/>
  </sheets>
  <externalReferences>
    <externalReference r:id="rId19"/>
    <externalReference r:id="rId20"/>
    <externalReference r:id="rId21"/>
  </externalReferences>
  <definedNames>
    <definedName name="_xlnm.Print_Area" localSheetId="13">'F11-7'!$A$1:$F$36</definedName>
    <definedName name="_xlnm.Print_Area" localSheetId="2">'F7'!$A$1:$J$51</definedName>
    <definedName name="_xlnm.Print_Area" localSheetId="4">'F8-1'!$A$1:$H$48</definedName>
    <definedName name="_xlnm.Print_Area" localSheetId="5">'F8-2'!$A$1:$H$75</definedName>
    <definedName name="_xlnm.Print_Area" localSheetId="6">'F8-3'!$A$1:$H$72</definedName>
    <definedName name="_xlnm.Print_Area" localSheetId="8">'F8-5'!$A$1:$H$51</definedName>
  </definedNames>
  <calcPr calcId="162913"/>
</workbook>
</file>

<file path=xl/calcChain.xml><?xml version="1.0" encoding="utf-8"?>
<calcChain xmlns="http://schemas.openxmlformats.org/spreadsheetml/2006/main">
  <c r="H29" i="1" l="1"/>
  <c r="F47" i="5" l="1"/>
  <c r="F33" i="5"/>
  <c r="F38" i="5"/>
  <c r="F20" i="5"/>
  <c r="F19" i="5"/>
  <c r="F62" i="4"/>
  <c r="F47" i="4"/>
  <c r="F42" i="4"/>
  <c r="F41" i="4"/>
  <c r="F40" i="4"/>
  <c r="F39" i="4"/>
  <c r="F38" i="4"/>
  <c r="F48" i="3"/>
  <c r="F47" i="3"/>
  <c r="F46" i="3"/>
  <c r="F45" i="3"/>
  <c r="F44" i="3"/>
  <c r="F43" i="3"/>
  <c r="F41" i="3"/>
  <c r="F34" i="3"/>
  <c r="F33" i="3"/>
  <c r="F31" i="3"/>
  <c r="F30" i="3"/>
  <c r="F29" i="3"/>
  <c r="F28" i="3"/>
  <c r="F27" i="3"/>
  <c r="F26" i="3"/>
  <c r="F25" i="3"/>
  <c r="F18" i="3"/>
  <c r="F17" i="3"/>
  <c r="F14" i="3"/>
  <c r="F74" i="1"/>
  <c r="F71" i="1"/>
  <c r="F68" i="1"/>
  <c r="F63" i="1"/>
  <c r="F62" i="1"/>
  <c r="F61" i="1"/>
  <c r="F60" i="1"/>
  <c r="F59" i="1"/>
  <c r="F58" i="1"/>
  <c r="F55" i="1"/>
  <c r="F51" i="1"/>
  <c r="F47" i="1"/>
  <c r="F45" i="1"/>
  <c r="F44" i="1"/>
  <c r="F43" i="1"/>
  <c r="F42" i="1"/>
  <c r="F40" i="1"/>
  <c r="F39" i="1"/>
  <c r="H27" i="1"/>
  <c r="F36" i="1"/>
  <c r="F35" i="1"/>
  <c r="F32" i="1"/>
  <c r="F31" i="1"/>
  <c r="F28" i="1"/>
  <c r="F26" i="1"/>
  <c r="F24" i="1"/>
  <c r="F23" i="1"/>
  <c r="F22" i="1"/>
  <c r="F21" i="1"/>
  <c r="F20" i="1"/>
  <c r="F18" i="1"/>
  <c r="F17" i="1"/>
  <c r="F16" i="1"/>
  <c r="F15" i="1"/>
  <c r="F14" i="1"/>
  <c r="H14" i="1" s="1"/>
  <c r="D41" i="2" l="1"/>
  <c r="H41" i="2" s="1"/>
  <c r="D39" i="2"/>
  <c r="H39" i="2" s="1"/>
  <c r="D35" i="2"/>
  <c r="H35" i="2" s="1"/>
  <c r="D42" i="2" l="1"/>
  <c r="H42" i="2" s="1"/>
  <c r="D43" i="2"/>
  <c r="H43" i="2" s="1"/>
  <c r="D33" i="2"/>
  <c r="H33" i="2" s="1"/>
  <c r="D32" i="2"/>
  <c r="H32" i="2" s="1"/>
  <c r="D31" i="2"/>
  <c r="D30" i="2"/>
  <c r="H30" i="2" s="1"/>
  <c r="D29" i="2"/>
  <c r="H29" i="2" s="1"/>
  <c r="D23" i="2"/>
  <c r="H23" i="2" s="1"/>
  <c r="D21" i="2"/>
  <c r="H21" i="2" s="1"/>
  <c r="D17" i="2"/>
  <c r="H17" i="2" s="1"/>
  <c r="H31" i="2" l="1"/>
  <c r="F20" i="21"/>
  <c r="D16" i="2"/>
  <c r="H16" i="2" l="1"/>
  <c r="E16" i="2"/>
  <c r="E22" i="2"/>
  <c r="F28" i="2"/>
  <c r="E28" i="2"/>
  <c r="F34" i="2"/>
  <c r="E34" i="2"/>
  <c r="F40" i="2"/>
  <c r="E40" i="2"/>
  <c r="E47" i="2"/>
  <c r="E48" i="2"/>
  <c r="E46" i="2" l="1"/>
  <c r="E15" i="2" s="1"/>
  <c r="G22" i="2" l="1"/>
  <c r="G46" i="5" l="1"/>
  <c r="H35" i="3"/>
  <c r="H19" i="3"/>
  <c r="H16" i="3"/>
  <c r="H37" i="1"/>
  <c r="H34" i="1"/>
  <c r="H30" i="1"/>
  <c r="H44" i="4"/>
  <c r="F46" i="5"/>
  <c r="G32" i="5"/>
  <c r="G59" i="4"/>
  <c r="G46" i="4"/>
  <c r="H43" i="4"/>
  <c r="H40" i="4"/>
  <c r="H39" i="4"/>
  <c r="H38" i="4"/>
  <c r="F59" i="4"/>
  <c r="F46" i="4"/>
  <c r="H42" i="4"/>
  <c r="H41" i="4"/>
  <c r="G35" i="3"/>
  <c r="F19" i="3"/>
  <c r="F35" i="3"/>
  <c r="G19" i="3"/>
  <c r="G50" i="1"/>
  <c r="G46" i="1"/>
  <c r="G17" i="1"/>
  <c r="G16" i="1"/>
  <c r="G69" i="1"/>
  <c r="G64" i="1"/>
  <c r="F64" i="1"/>
  <c r="H63" i="1"/>
  <c r="H60" i="1"/>
  <c r="F50" i="1"/>
  <c r="F46" i="1"/>
  <c r="H23" i="1"/>
  <c r="H18" i="1"/>
  <c r="G15" i="1"/>
  <c r="H15" i="1" l="1"/>
  <c r="H28" i="3"/>
  <c r="F32" i="3"/>
  <c r="H36" i="1"/>
  <c r="H45" i="4"/>
  <c r="H37" i="4" s="1"/>
  <c r="H43" i="1"/>
  <c r="H15" i="3"/>
  <c r="H44" i="3"/>
  <c r="H48" i="3"/>
  <c r="H16" i="1"/>
  <c r="H21" i="1"/>
  <c r="H26" i="1"/>
  <c r="H32" i="1"/>
  <c r="H61" i="1"/>
  <c r="H26" i="3"/>
  <c r="H30" i="3"/>
  <c r="H35" i="1"/>
  <c r="H42" i="1"/>
  <c r="H59" i="1"/>
  <c r="G33" i="1"/>
  <c r="H14" i="3"/>
  <c r="H43" i="3"/>
  <c r="H47" i="3"/>
  <c r="G40" i="3"/>
  <c r="F37" i="4"/>
  <c r="F36" i="4" s="1"/>
  <c r="F23" i="21" s="1"/>
  <c r="H20" i="1"/>
  <c r="H24" i="1"/>
  <c r="H31" i="1"/>
  <c r="H25" i="3"/>
  <c r="H29" i="3"/>
  <c r="H34" i="3"/>
  <c r="H47" i="4"/>
  <c r="H46" i="4" s="1"/>
  <c r="H38" i="1"/>
  <c r="H39" i="1"/>
  <c r="H44" i="1"/>
  <c r="H55" i="1"/>
  <c r="H71" i="1"/>
  <c r="H17" i="3"/>
  <c r="H41" i="3"/>
  <c r="H45" i="3"/>
  <c r="G32" i="3"/>
  <c r="H17" i="1"/>
  <c r="H13" i="1" s="1"/>
  <c r="H22" i="1"/>
  <c r="H28" i="1"/>
  <c r="H40" i="1"/>
  <c r="H45" i="1"/>
  <c r="H58" i="1"/>
  <c r="H62" i="1"/>
  <c r="H18" i="3"/>
  <c r="H27" i="3"/>
  <c r="H31" i="3"/>
  <c r="H42" i="3"/>
  <c r="H46" i="3"/>
  <c r="H47" i="1"/>
  <c r="H46" i="1" s="1"/>
  <c r="H51" i="1"/>
  <c r="H50" i="1" s="1"/>
  <c r="H68" i="1"/>
  <c r="H64" i="1" s="1"/>
  <c r="H33" i="3"/>
  <c r="H33" i="5"/>
  <c r="H62" i="4"/>
  <c r="H59" i="4" s="1"/>
  <c r="F69" i="1"/>
  <c r="H74" i="1"/>
  <c r="H47" i="5"/>
  <c r="H46" i="5" s="1"/>
  <c r="G37" i="4"/>
  <c r="G36" i="4" s="1"/>
  <c r="G23" i="21" s="1"/>
  <c r="G24" i="3"/>
  <c r="G13" i="3"/>
  <c r="F40" i="3"/>
  <c r="F24" i="3"/>
  <c r="F13" i="3"/>
  <c r="G54" i="1"/>
  <c r="G41" i="1"/>
  <c r="G25" i="1"/>
  <c r="G19" i="1"/>
  <c r="G13" i="1"/>
  <c r="F54" i="1"/>
  <c r="F41" i="1"/>
  <c r="F33" i="1"/>
  <c r="F25" i="1"/>
  <c r="F19" i="1"/>
  <c r="F13" i="1"/>
  <c r="H13" i="3" l="1"/>
  <c r="H33" i="1"/>
  <c r="H32" i="3"/>
  <c r="H23" i="21"/>
  <c r="H41" i="1"/>
  <c r="H25" i="1"/>
  <c r="H54" i="1"/>
  <c r="H40" i="3"/>
  <c r="H19" i="1"/>
  <c r="H24" i="3"/>
  <c r="H36" i="4"/>
  <c r="H69" i="1"/>
  <c r="G12" i="3"/>
  <c r="G22" i="21" s="1"/>
  <c r="F12" i="3"/>
  <c r="F22" i="21" s="1"/>
  <c r="G12" i="1"/>
  <c r="G21" i="21" s="1"/>
  <c r="F12" i="1"/>
  <c r="F21" i="21" s="1"/>
  <c r="H12" i="3" l="1"/>
  <c r="H21" i="21"/>
  <c r="H22" i="21"/>
  <c r="H12" i="1"/>
  <c r="D38" i="5"/>
  <c r="H38" i="5" l="1"/>
  <c r="H32" i="5" s="1"/>
  <c r="F32" i="5"/>
  <c r="E51" i="1"/>
  <c r="E43" i="1"/>
  <c r="E47" i="5"/>
  <c r="E33" i="5"/>
  <c r="D47" i="5"/>
  <c r="D33" i="5"/>
  <c r="E20" i="5"/>
  <c r="E24" i="25" s="1"/>
  <c r="E19" i="5"/>
  <c r="E23" i="25" s="1"/>
  <c r="D20" i="5"/>
  <c r="E24" i="13" s="1"/>
  <c r="D19" i="5"/>
  <c r="E23" i="13" s="1"/>
  <c r="E62" i="4"/>
  <c r="E47" i="4"/>
  <c r="E45" i="4"/>
  <c r="E43" i="4"/>
  <c r="E42" i="4"/>
  <c r="E41" i="4"/>
  <c r="E40" i="4"/>
  <c r="E39" i="4"/>
  <c r="E38" i="4"/>
  <c r="D62" i="4"/>
  <c r="D59" i="4" s="1"/>
  <c r="D47" i="4"/>
  <c r="D46" i="4" s="1"/>
  <c r="D45" i="4"/>
  <c r="D42" i="4"/>
  <c r="D41" i="4"/>
  <c r="E48" i="3"/>
  <c r="E47" i="3"/>
  <c r="E46" i="3"/>
  <c r="E45" i="3"/>
  <c r="E44" i="3"/>
  <c r="E43" i="3"/>
  <c r="E42" i="3"/>
  <c r="E41" i="3"/>
  <c r="E34" i="3"/>
  <c r="E33" i="3"/>
  <c r="E31" i="3"/>
  <c r="E30" i="3"/>
  <c r="E29" i="3"/>
  <c r="E28" i="3"/>
  <c r="E27" i="3"/>
  <c r="E26" i="3"/>
  <c r="E25" i="3"/>
  <c r="E18" i="3"/>
  <c r="E17" i="3"/>
  <c r="E15" i="3"/>
  <c r="E14" i="3"/>
  <c r="D48" i="3"/>
  <c r="D46" i="3"/>
  <c r="D47" i="3"/>
  <c r="D45" i="3"/>
  <c r="D44" i="3"/>
  <c r="D43" i="3"/>
  <c r="D42" i="3"/>
  <c r="D41" i="3"/>
  <c r="D34" i="3"/>
  <c r="D33" i="3"/>
  <c r="D31" i="3"/>
  <c r="D30" i="3"/>
  <c r="D29" i="3"/>
  <c r="D28" i="3"/>
  <c r="D27" i="3"/>
  <c r="D26" i="3"/>
  <c r="D25" i="3"/>
  <c r="D18" i="3"/>
  <c r="D17" i="3"/>
  <c r="D15" i="3"/>
  <c r="D14" i="3"/>
  <c r="G16" i="5" l="1"/>
  <c r="G15" i="5" s="1"/>
  <c r="G24" i="21" s="1"/>
  <c r="H19" i="5"/>
  <c r="F16" i="5"/>
  <c r="F15" i="5" s="1"/>
  <c r="F24" i="21" s="1"/>
  <c r="H20" i="5"/>
  <c r="E37" i="4"/>
  <c r="D37" i="4"/>
  <c r="E71" i="1"/>
  <c r="E68" i="1"/>
  <c r="E61" i="1"/>
  <c r="E60" i="1"/>
  <c r="E58" i="1"/>
  <c r="E55" i="1"/>
  <c r="E47" i="1"/>
  <c r="E45" i="1"/>
  <c r="E44" i="1"/>
  <c r="E42" i="1"/>
  <c r="E40" i="1"/>
  <c r="E39" i="1"/>
  <c r="E36" i="1"/>
  <c r="E35" i="1"/>
  <c r="E32" i="1"/>
  <c r="E29" i="1"/>
  <c r="E28" i="1"/>
  <c r="E26" i="1"/>
  <c r="E24" i="1"/>
  <c r="E23" i="1"/>
  <c r="E22" i="1"/>
  <c r="E21" i="1"/>
  <c r="E20" i="1"/>
  <c r="E18" i="1"/>
  <c r="E17" i="1"/>
  <c r="E16" i="1"/>
  <c r="E15" i="1"/>
  <c r="E14" i="1"/>
  <c r="D74" i="1"/>
  <c r="D71" i="1"/>
  <c r="D68" i="1"/>
  <c r="D63" i="1"/>
  <c r="D62" i="1"/>
  <c r="D61" i="1"/>
  <c r="D60" i="1"/>
  <c r="D59" i="1"/>
  <c r="D58" i="1"/>
  <c r="D55" i="1"/>
  <c r="D51" i="1"/>
  <c r="D47" i="1"/>
  <c r="D45" i="1"/>
  <c r="D44" i="1"/>
  <c r="D43" i="1"/>
  <c r="D42" i="1"/>
  <c r="D40" i="1"/>
  <c r="D39" i="1"/>
  <c r="D38" i="1"/>
  <c r="D36" i="1"/>
  <c r="D35" i="1"/>
  <c r="D32" i="1"/>
  <c r="D31" i="1"/>
  <c r="D29" i="1"/>
  <c r="D28" i="1"/>
  <c r="D26" i="1"/>
  <c r="D24" i="1"/>
  <c r="D23" i="1"/>
  <c r="D22" i="1"/>
  <c r="D21" i="1"/>
  <c r="D20" i="1"/>
  <c r="D18" i="1"/>
  <c r="D17" i="1"/>
  <c r="D16" i="1"/>
  <c r="D15" i="1"/>
  <c r="D14" i="1"/>
  <c r="G20" i="21"/>
  <c r="H24" i="21" l="1"/>
  <c r="H16" i="5"/>
  <c r="H15" i="5" s="1"/>
  <c r="H20" i="21"/>
  <c r="D22" i="2"/>
  <c r="E33" i="1"/>
  <c r="F22" i="2" l="1"/>
  <c r="H22" i="2" s="1"/>
  <c r="E46" i="5"/>
  <c r="E59" i="4"/>
  <c r="E35" i="3"/>
  <c r="E64" i="1"/>
  <c r="E69" i="1"/>
  <c r="E20" i="21"/>
  <c r="G46" i="2" l="1"/>
  <c r="E16" i="5"/>
  <c r="G34" i="2"/>
  <c r="G40" i="2"/>
  <c r="G16" i="2"/>
  <c r="E13" i="1"/>
  <c r="E19" i="1"/>
  <c r="E46" i="1"/>
  <c r="E50" i="1"/>
  <c r="E54" i="1"/>
  <c r="E41" i="1"/>
  <c r="G28" i="2"/>
  <c r="E25" i="1"/>
  <c r="E12" i="1" l="1"/>
  <c r="D47" i="2"/>
  <c r="H47" i="2" s="1"/>
  <c r="G15" i="2" l="1"/>
  <c r="G19" i="21" s="1"/>
  <c r="G26" i="21" s="1"/>
  <c r="D46" i="2"/>
  <c r="E21" i="21"/>
  <c r="E19" i="21"/>
  <c r="E43" i="19"/>
  <c r="F43" i="19" s="1"/>
  <c r="G43" i="19" s="1"/>
  <c r="H43" i="19" s="1"/>
  <c r="D35" i="3"/>
  <c r="G14" i="2" l="1"/>
  <c r="F46" i="2"/>
  <c r="H46" i="2"/>
  <c r="D19" i="3"/>
  <c r="D32" i="5"/>
  <c r="D50" i="1"/>
  <c r="D36" i="4" l="1"/>
  <c r="D23" i="21" l="1"/>
  <c r="E32" i="3"/>
  <c r="E32" i="5"/>
  <c r="E15" i="5" s="1"/>
  <c r="E24" i="21" l="1"/>
  <c r="E24" i="3"/>
  <c r="E46" i="4" l="1"/>
  <c r="E36" i="4" s="1"/>
  <c r="E23" i="21" l="1"/>
  <c r="D24" i="3"/>
  <c r="D46" i="1" l="1"/>
  <c r="E19" i="3" l="1"/>
  <c r="D46" i="5"/>
  <c r="D64" i="1" l="1"/>
  <c r="E40" i="3" l="1"/>
  <c r="D40" i="3" l="1"/>
  <c r="D13" i="3" l="1"/>
  <c r="E13" i="3" l="1"/>
  <c r="E12" i="3" s="1"/>
  <c r="D32" i="3"/>
  <c r="D12" i="3" s="1"/>
  <c r="D22" i="21" l="1"/>
  <c r="E22" i="21"/>
  <c r="E26" i="21" s="1"/>
  <c r="E27" i="21" l="1"/>
  <c r="D41" i="1"/>
  <c r="D54" i="1" l="1"/>
  <c r="D25" i="1"/>
  <c r="D69" i="1" l="1"/>
  <c r="D33" i="1" l="1"/>
  <c r="D19" i="1" l="1"/>
  <c r="D13" i="1" l="1"/>
  <c r="D12" i="1" s="1"/>
  <c r="D21" i="21" l="1"/>
  <c r="D34" i="2" l="1"/>
  <c r="H34" i="2" s="1"/>
  <c r="D40" i="2"/>
  <c r="H40" i="2" s="1"/>
  <c r="D20" i="21"/>
  <c r="D7" i="22" s="1"/>
  <c r="D28" i="2"/>
  <c r="D16" i="5"/>
  <c r="D15" i="5" s="1"/>
  <c r="H28" i="2" l="1"/>
  <c r="D15" i="2"/>
  <c r="F19" i="21" s="1"/>
  <c r="D24" i="21"/>
  <c r="D3" i="22"/>
  <c r="D5" i="22"/>
  <c r="D4" i="22"/>
  <c r="H15" i="2" l="1"/>
  <c r="D14" i="2" s="1"/>
  <c r="D19" i="21"/>
  <c r="D26" i="21" s="1"/>
  <c r="H14" i="2" l="1"/>
  <c r="H19" i="21"/>
  <c r="F26" i="21"/>
  <c r="H26" i="21" s="1"/>
  <c r="D27" i="21"/>
  <c r="C7" i="22"/>
  <c r="C4" i="22" s="1"/>
  <c r="C5" i="22" l="1"/>
  <c r="D8" i="22"/>
  <c r="C3" i="22"/>
  <c r="D9" i="22" l="1"/>
</calcChain>
</file>

<file path=xl/sharedStrings.xml><?xml version="1.0" encoding="utf-8"?>
<sst xmlns="http://schemas.openxmlformats.org/spreadsheetml/2006/main" count="895" uniqueCount="697">
  <si>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</si>
  <si>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</si>
  <si>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</si>
  <si>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</si>
  <si>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</si>
  <si>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</si>
  <si>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</si>
  <si>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</si>
  <si>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</si>
  <si>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</si>
  <si>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</si>
  <si>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</si>
  <si>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</si>
  <si>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</si>
  <si>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</si>
  <si>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</si>
  <si>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</si>
  <si>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</si>
  <si>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</si>
  <si>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</si>
  <si>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</si>
  <si>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</si>
  <si>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</si>
  <si>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</si>
  <si>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</si>
  <si>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</si>
  <si>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</si>
  <si>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</si>
  <si>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</si>
  <si>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</si>
  <si>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</si>
  <si>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</si>
  <si>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</si>
  <si>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</si>
  <si>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</si>
  <si>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</si>
  <si>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</si>
  <si>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</si>
  <si>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</si>
  <si>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</si>
  <si>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</si>
  <si>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</si>
  <si>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</si>
  <si>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</si>
  <si>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</si>
  <si>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</si>
  <si>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</si>
  <si>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</si>
  <si>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</si>
  <si>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</si>
  <si>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</si>
  <si>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</si>
  <si>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</si>
  <si>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</si>
  <si>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</si>
  <si>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</si>
  <si>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</si>
  <si>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</si>
  <si>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</si>
  <si>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</si>
  <si>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</si>
  <si>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</si>
  <si>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</si>
  <si>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</si>
  <si>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</si>
  <si>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</si>
  <si>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</si>
  <si>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</si>
  <si>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</si>
  <si>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</si>
  <si>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</si>
  <si>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</si>
  <si>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</si>
  <si>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</si>
  <si>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</si>
  <si>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</si>
  <si>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</si>
  <si>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</si>
  <si>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</si>
  <si>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</si>
  <si>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</si>
  <si>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</si>
  <si>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</si>
  <si>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</si>
  <si>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</si>
  <si>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</si>
  <si>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</si>
  <si>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</si>
  <si>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</si>
  <si>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</si>
  <si>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</si>
  <si>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</si>
  <si>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</si>
  <si>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</si>
  <si>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</si>
  <si>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</si>
  <si>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</si>
  <si>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</si>
  <si>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</si>
  <si>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</si>
  <si>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</si>
  <si>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</si>
  <si>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</si>
  <si>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</si>
  <si>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</si>
  <si>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</si>
  <si>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</si>
  <si>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</si>
  <si>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</si>
  <si>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</si>
  <si>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</si>
  <si>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</si>
  <si>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</si>
  <si>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</si>
  <si>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</si>
  <si>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</si>
  <si>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</si>
  <si>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</si>
  <si>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</si>
  <si>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</si>
  <si>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</si>
  <si>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</si>
  <si>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</si>
  <si>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</si>
  <si>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</si>
  <si>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</si>
  <si>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</si>
  <si>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</si>
  <si>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</si>
  <si>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</si>
  <si>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</si>
  <si>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</si>
  <si>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</si>
  <si>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</si>
  <si>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</si>
  <si>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</si>
  <si>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</si>
  <si>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</si>
  <si>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</si>
  <si>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</si>
  <si>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</si>
  <si>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</si>
  <si>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</si>
  <si>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</si>
  <si>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</si>
  <si>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</si>
  <si>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</si>
  <si>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</si>
  <si>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</si>
  <si>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</si>
  <si>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</si>
  <si>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</si>
  <si>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</si>
  <si>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</si>
  <si>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</si>
  <si>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</si>
  <si>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</si>
  <si>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</si>
  <si>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</si>
  <si>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</si>
  <si>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</si>
  <si>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</si>
  <si>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</si>
  <si>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</si>
  <si>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</si>
  <si>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</si>
  <si>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</si>
  <si>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</si>
  <si>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</si>
  <si>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</si>
  <si>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</si>
  <si>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</si>
  <si>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</si>
  <si>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</si>
  <si>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</si>
  <si>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</si>
  <si>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</si>
  <si>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</si>
  <si>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</si>
  <si>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</si>
  <si>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</si>
  <si>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</si>
  <si>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</si>
  <si>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</si>
  <si>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</si>
  <si>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</si>
  <si>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</si>
  <si>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</si>
  <si>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</si>
  <si>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</si>
  <si>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</si>
  <si>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</si>
  <si>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</si>
  <si>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</si>
  <si>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</si>
  <si>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</si>
  <si>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</si>
  <si>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</si>
  <si>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</si>
  <si>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</si>
  <si>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</si>
  <si>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</si>
  <si>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</si>
  <si>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</si>
  <si>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</si>
  <si>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</si>
  <si>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</si>
  <si>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</si>
  <si>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</si>
  <si>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</si>
  <si>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</si>
  <si>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</si>
  <si>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</si>
  <si>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</si>
  <si>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</si>
  <si>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</si>
  <si>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</si>
  <si>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</si>
  <si>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</si>
  <si>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</si>
  <si>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</si>
  <si>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</si>
  <si>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</si>
  <si>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</si>
  <si>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</si>
  <si>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</si>
  <si>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</si>
  <si>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</si>
  <si>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</si>
  <si>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</si>
  <si>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</si>
  <si>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</si>
  <si>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</si>
  <si>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</si>
  <si>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</si>
  <si>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</si>
  <si>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</si>
  <si>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</si>
  <si>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</si>
  <si>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</si>
  <si>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</si>
  <si>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</si>
  <si>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</si>
  <si>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</si>
  <si>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</si>
  <si>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</si>
  <si>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</si>
  <si>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</si>
  <si>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</si>
  <si>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</si>
  <si>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</si>
  <si>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</si>
  <si>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</si>
  <si>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</si>
  <si>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</si>
  <si>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</si>
  <si>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</si>
  <si>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</si>
  <si>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</si>
  <si>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</si>
  <si>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</si>
  <si>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</si>
  <si>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</si>
  <si>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</si>
  <si>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</si>
  <si>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</si>
  <si>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</si>
  <si>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</si>
  <si>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</si>
  <si>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</si>
  <si>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</si>
  <si>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</si>
  <si>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</si>
  <si>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</si>
  <si>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</si>
  <si>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</si>
  <si>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</si>
  <si>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</si>
  <si>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</si>
  <si>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</si>
  <si>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</si>
  <si>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</si>
  <si>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</si>
  <si>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</si>
  <si>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</si>
  <si>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</si>
  <si>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</si>
  <si>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</si>
  <si>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</si>
  <si>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</si>
  <si>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</si>
  <si>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</si>
  <si>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</si>
  <si>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</si>
  <si>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</si>
  <si>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</si>
  <si>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</si>
  <si>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</si>
  <si>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</si>
  <si>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</si>
  <si>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</si>
  <si>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</si>
  <si>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</si>
  <si>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</si>
  <si>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</si>
  <si>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</si>
  <si>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</si>
  <si>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</si>
  <si>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</si>
  <si>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</si>
  <si>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</si>
  <si>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</si>
  <si>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</si>
  <si>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</si>
  <si>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</si>
  <si>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</si>
  <si>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</si>
  <si>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</si>
  <si>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</si>
  <si>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</si>
  <si>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</si>
  <si>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</si>
  <si>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</si>
  <si>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</si>
  <si>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</si>
  <si>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</si>
  <si>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</si>
  <si>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</si>
  <si>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</si>
  <si>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</si>
  <si>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</si>
  <si>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</si>
  <si>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</si>
  <si>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</si>
  <si>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</si>
  <si>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</si>
  <si>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</si>
  <si>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</si>
  <si>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</si>
  <si>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</si>
  <si>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</si>
  <si>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</si>
  <si>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</si>
  <si>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</si>
  <si>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</si>
  <si>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</si>
  <si>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</si>
  <si>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</si>
  <si>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</si>
  <si>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</si>
  <si>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</si>
  <si>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</si>
  <si>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</si>
  <si>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</si>
  <si>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</si>
  <si>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</si>
  <si>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</si>
  <si>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</si>
  <si>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</si>
  <si>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</si>
  <si>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</si>
  <si>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</si>
  <si>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</si>
  <si>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</si>
  <si>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</si>
  <si>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</si>
  <si>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</si>
  <si>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</si>
  <si>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</si>
  <si>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</si>
  <si>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</si>
  <si>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</si>
  <si>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</si>
  <si>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</si>
  <si>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</si>
  <si>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</si>
  <si>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</si>
  <si>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</si>
  <si>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</si>
  <si>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</si>
  <si>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</si>
  <si>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</si>
  <si>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</si>
  <si>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</si>
  <si>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</si>
  <si>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</si>
  <si>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</si>
  <si>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</si>
  <si>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</si>
  <si>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</si>
  <si>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</si>
  <si>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</si>
  <si>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</si>
  <si>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</si>
  <si>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</si>
  <si>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</si>
  <si>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</si>
  <si>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</si>
  <si>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</si>
  <si>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</si>
  <si>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</si>
  <si>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</si>
  <si>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</si>
  <si>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</si>
  <si>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</si>
  <si>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</si>
  <si>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</si>
  <si>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</si>
  <si>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</si>
  <si>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</si>
  <si>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</si>
  <si>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</si>
  <si>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</si>
  <si>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</si>
  <si>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</si>
  <si>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</si>
  <si>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</si>
  <si>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</si>
  <si>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</si>
  <si>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</si>
  <si>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</si>
  <si>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</si>
  <si>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</si>
  <si>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</si>
  <si>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</si>
  <si>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</si>
  <si>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</si>
  <si>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</si>
  <si>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</si>
  <si>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</si>
  <si>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</si>
  <si>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</si>
  <si>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</si>
  <si>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</si>
  <si>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</si>
  <si>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</si>
  <si>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</si>
  <si>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</si>
  <si>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</si>
  <si>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</si>
  <si>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</si>
  <si>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</si>
  <si>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</si>
  <si>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</si>
  <si>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</si>
  <si>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</si>
  <si>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</si>
  <si>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</si>
  <si>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</si>
  <si>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</si>
  <si>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</si>
  <si>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</si>
  <si>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</si>
  <si>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</si>
  <si>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</si>
  <si>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</si>
  <si>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</si>
  <si>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</si>
  <si>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</si>
  <si>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</si>
  <si>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</si>
  <si>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</si>
  <si>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</si>
  <si>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</si>
  <si>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</si>
  <si>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</si>
  <si>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</si>
  <si>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</si>
  <si>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</si>
  <si>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</si>
  <si>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</si>
  <si>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</si>
  <si>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</si>
  <si>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</si>
  <si>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</si>
  <si>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</si>
  <si>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</si>
  <si>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</si>
  <si>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</si>
  <si>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</si>
  <si>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</si>
  <si>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</si>
  <si>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</si>
  <si>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</si>
  <si>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</si>
  <si>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</si>
  <si>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</si>
  <si>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</si>
  <si>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</si>
  <si>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</si>
  <si>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</si>
  <si>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</si>
  <si>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</si>
  <si>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</si>
  <si>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</si>
  <si>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</si>
  <si>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</si>
  <si>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</si>
  <si>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</si>
  <si>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</si>
  <si>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</si>
  <si>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</si>
  <si>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</si>
  <si>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</si>
  <si>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</si>
  <si>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</si>
  <si>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</si>
  <si>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Fórmula:    2</t>
  </si>
  <si>
    <t xml:space="preserve">   Estructura Programática</t>
  </si>
  <si>
    <t xml:space="preserve">   Institucional.</t>
  </si>
  <si>
    <t>o subprograma</t>
  </si>
  <si>
    <t>Actividad</t>
  </si>
  <si>
    <t>Ponderación</t>
  </si>
  <si>
    <t>Unidad Ejecutora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</si>
  <si>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</si>
  <si>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</si>
  <si>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</si>
  <si>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</si>
  <si>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</si>
  <si>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</si>
  <si>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</si>
  <si>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</si>
  <si>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</si>
  <si>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</si>
  <si>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</si>
  <si>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</si>
  <si>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</si>
  <si>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</si>
  <si>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</si>
  <si>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</si>
  <si>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</si>
  <si>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</si>
  <si>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</si>
  <si>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</si>
  <si>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</si>
  <si>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</si>
  <si>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</si>
  <si>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</si>
  <si>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</si>
  <si>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</si>
  <si>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</si>
  <si>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</si>
  <si>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</si>
  <si>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</si>
  <si>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</si>
  <si>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</si>
  <si>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</si>
  <si>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</si>
  <si>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</si>
  <si>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</si>
  <si>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</si>
  <si>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</si>
  <si>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</si>
  <si>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</si>
  <si>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</si>
  <si>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</si>
  <si>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</si>
  <si>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</si>
  <si>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</si>
  <si>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</si>
  <si>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</si>
  <si>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</si>
  <si>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</si>
  <si>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</si>
  <si>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</si>
  <si>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</si>
  <si>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</si>
  <si>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</si>
  <si>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</si>
  <si>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</si>
  <si>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</si>
  <si>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</si>
  <si>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</si>
  <si>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</si>
  <si>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</si>
  <si>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</si>
  <si>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</si>
  <si>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</si>
  <si>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</si>
  <si>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</si>
  <si>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</si>
  <si>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>Código del Programa o Subprograma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</si>
  <si>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</si>
  <si>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</si>
  <si>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</si>
  <si>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</si>
  <si>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</si>
  <si>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>Código o número
de la actividad</t>
  </si>
  <si>
    <t xml:space="preserve">Descripción del Objeto de Gasto </t>
  </si>
  <si>
    <t xml:space="preserve">                                                                      Detalle del monto solicitado por  Programa, Subprograma o Proyecto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</si>
  <si>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</si>
  <si>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</si>
  <si>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</si>
  <si>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</si>
  <si>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</si>
  <si>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</si>
  <si>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</si>
  <si>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</si>
  <si>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</si>
  <si>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</si>
  <si>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</si>
  <si>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</si>
  <si>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</si>
  <si>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</si>
  <si>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</si>
  <si>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</si>
  <si>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</si>
  <si>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</si>
  <si>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</si>
  <si>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</si>
  <si>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</si>
  <si>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</si>
  <si>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</si>
  <si>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</si>
  <si>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>Programa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</si>
  <si>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</si>
  <si>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</si>
  <si>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</si>
  <si>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</si>
  <si>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</si>
  <si>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</si>
  <si>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</si>
  <si>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</si>
  <si>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</si>
  <si>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</si>
  <si>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</si>
  <si>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</si>
  <si>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</si>
  <si>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</si>
  <si>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</si>
  <si>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</si>
  <si>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Título Presupuestario : 214-781- Procuraduría General de la República</t>
  </si>
  <si>
    <t>Procuraduría General de la República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</si>
  <si>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</si>
  <si>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</si>
  <si>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</si>
  <si>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</si>
  <si>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</si>
  <si>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</si>
  <si>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</si>
  <si>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</si>
  <si>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</si>
  <si>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</si>
  <si>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</si>
  <si>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</si>
  <si>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</si>
  <si>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</si>
  <si>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</si>
  <si>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Solicitud de Gasto
-Dentro del Limite-
¢</t>
  </si>
  <si>
    <t>Solicitud de Gasto
-Extralimite-
¢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</si>
  <si>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</si>
  <si>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</si>
  <si>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</si>
  <si>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</si>
  <si>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</si>
  <si>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</si>
  <si>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</si>
  <si>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Monto Solicitado</t>
  </si>
  <si>
    <t>001</t>
  </si>
  <si>
    <t>Gastos corrientes</t>
  </si>
  <si>
    <t>280</t>
  </si>
  <si>
    <t>Gastos de capital</t>
  </si>
  <si>
    <t>Total General</t>
  </si>
  <si>
    <t>Consultiva técnica-jurídica de la Administración Pública</t>
  </si>
  <si>
    <t>Asesora de la Sala Constitucional</t>
  </si>
  <si>
    <t>Representación notarial del Estado</t>
  </si>
  <si>
    <t>Límite</t>
  </si>
  <si>
    <t>Extra Límite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</si>
  <si>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</si>
  <si>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</si>
  <si>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</si>
  <si>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</si>
  <si>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</si>
  <si>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</si>
  <si>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</si>
  <si>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</si>
  <si>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</si>
  <si>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</si>
  <si>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</si>
  <si>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</si>
  <si>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</si>
  <si>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</si>
  <si>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</si>
  <si>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</si>
  <si>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</si>
  <si>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</si>
  <si>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</si>
  <si>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</si>
  <si>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</si>
  <si>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>Solicitud de Gasto
Extralimite
¢</t>
  </si>
  <si>
    <t>Total
¢</t>
  </si>
  <si>
    <t>Solicitud de Gasto
Límite
¢</t>
  </si>
  <si>
    <t xml:space="preserve">   EXTRA LÏMITE</t>
  </si>
  <si>
    <t>Solicitud de Gasto
¢</t>
  </si>
  <si>
    <t xml:space="preserve">Monto </t>
  </si>
  <si>
    <t>Servicios de ingeniería y arquitectura</t>
  </si>
  <si>
    <t>Equipo de cómputo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</si>
</sst>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* #,##0.00_-;\-* #,##0.00_-;_-* &quot;-&quot;_-;_-@_-"/>
  </numFmts>
  <fonts count="17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Garamond"/>
      <family val="1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7" fillId="0" borderId="0" xfId="0" applyFont="1" applyBorder="1"/>
    <xf numFmtId="0" fontId="9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/>
    <xf numFmtId="0" fontId="8" fillId="0" borderId="1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3" fontId="8" fillId="0" borderId="1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/>
    </xf>
    <xf numFmtId="164" fontId="8" fillId="0" borderId="1" xfId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4" fontId="8" fillId="0" borderId="16" xfId="1" applyFont="1" applyBorder="1"/>
    <xf numFmtId="165" fontId="9" fillId="0" borderId="15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14" xfId="1" applyFont="1" applyBorder="1"/>
    <xf numFmtId="0" fontId="9" fillId="0" borderId="1" xfId="0" applyFont="1" applyBorder="1"/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8" fillId="0" borderId="1" xfId="0" applyNumberFormat="1" applyFont="1" applyBorder="1"/>
    <xf numFmtId="0" fontId="0" fillId="0" borderId="6" xfId="0" applyBorder="1"/>
    <xf numFmtId="0" fontId="9" fillId="0" borderId="0" xfId="0" applyFont="1" applyAlignment="1"/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64" fontId="9" fillId="0" borderId="1" xfId="1" applyFont="1" applyBorder="1"/>
    <xf numFmtId="164" fontId="9" fillId="0" borderId="16" xfId="1" applyFont="1" applyBorder="1"/>
    <xf numFmtId="0" fontId="15" fillId="0" borderId="0" xfId="0" applyFont="1"/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64" fontId="8" fillId="0" borderId="0" xfId="0" applyNumberFormat="1" applyFont="1"/>
    <xf numFmtId="164" fontId="0" fillId="0" borderId="0" xfId="0" applyNumberFormat="1"/>
    <xf numFmtId="4" fontId="8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7" xfId="0" applyFont="1" applyBorder="1"/>
    <xf numFmtId="9" fontId="8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8" fillId="0" borderId="28" xfId="0" applyFont="1" applyBorder="1"/>
    <xf numFmtId="9" fontId="8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8" fillId="0" borderId="30" xfId="0" applyFont="1" applyBorder="1"/>
    <xf numFmtId="9" fontId="8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9" fillId="0" borderId="1" xfId="1" applyFont="1" applyFill="1" applyBorder="1"/>
    <xf numFmtId="164" fontId="8" fillId="0" borderId="1" xfId="1" applyFont="1" applyFill="1" applyBorder="1"/>
    <xf numFmtId="164" fontId="8" fillId="0" borderId="16" xfId="1" applyFont="1" applyFill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164" fontId="0" fillId="0" borderId="0" xfId="1" applyFont="1"/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8" fillId="2" borderId="13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/>
    </xf>
    <xf numFmtId="164" fontId="9" fillId="2" borderId="1" xfId="1" applyFont="1" applyFill="1" applyBorder="1"/>
    <xf numFmtId="164" fontId="8" fillId="2" borderId="1" xfId="1" applyFont="1" applyFill="1" applyBorder="1"/>
    <xf numFmtId="0" fontId="0" fillId="2" borderId="0" xfId="0" applyFill="1"/>
    <xf numFmtId="0" fontId="8" fillId="3" borderId="0" xfId="0" applyFont="1" applyFill="1"/>
    <xf numFmtId="0" fontId="2" fillId="3" borderId="0" xfId="0" applyFont="1" applyFill="1" applyBorder="1" applyAlignment="1">
      <alignment horizontal="center"/>
    </xf>
    <xf numFmtId="0" fontId="9" fillId="3" borderId="0" xfId="0" applyFont="1" applyFill="1"/>
    <xf numFmtId="0" fontId="9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164" fontId="9" fillId="2" borderId="16" xfId="1" applyFont="1" applyFill="1" applyBorder="1"/>
    <xf numFmtId="164" fontId="8" fillId="2" borderId="16" xfId="1" applyFont="1" applyFill="1" applyBorder="1"/>
    <xf numFmtId="0" fontId="2" fillId="2" borderId="0" xfId="0" applyFont="1" applyFill="1" applyBorder="1" applyAlignment="1">
      <alignment horizontal="left"/>
    </xf>
    <xf numFmtId="165" fontId="9" fillId="2" borderId="11" xfId="0" applyNumberFormat="1" applyFont="1" applyFill="1" applyBorder="1" applyAlignment="1">
      <alignment horizontal="center"/>
    </xf>
    <xf numFmtId="0" fontId="8" fillId="2" borderId="1" xfId="0" applyFont="1" applyFill="1" applyBorder="1"/>
    <xf numFmtId="164" fontId="8" fillId="2" borderId="14" xfId="1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8" fillId="0" borderId="13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" fontId="8" fillId="2" borderId="1" xfId="0" applyNumberFormat="1" applyFont="1" applyFill="1" applyBorder="1"/>
    <xf numFmtId="164" fontId="8" fillId="2" borderId="0" xfId="0" applyNumberFormat="1" applyFont="1" applyFill="1"/>
    <xf numFmtId="0" fontId="9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164" fontId="3" fillId="0" borderId="0" xfId="0" applyNumberFormat="1" applyFont="1"/>
    <xf numFmtId="166" fontId="3" fillId="0" borderId="0" xfId="2" applyNumberFormat="1" applyFont="1"/>
    <xf numFmtId="43" fontId="3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8" fillId="3" borderId="13" xfId="0" applyFont="1" applyFill="1" applyBorder="1"/>
    <xf numFmtId="0" fontId="9" fillId="3" borderId="3" xfId="0" applyFont="1" applyFill="1" applyBorder="1" applyAlignment="1">
      <alignment horizontal="center" vertical="center" wrapText="1"/>
    </xf>
    <xf numFmtId="165" fontId="9" fillId="3" borderId="8" xfId="0" applyNumberFormat="1" applyFont="1" applyFill="1" applyBorder="1" applyAlignment="1">
      <alignment horizontal="center"/>
    </xf>
    <xf numFmtId="164" fontId="9" fillId="3" borderId="1" xfId="1" applyFont="1" applyFill="1" applyBorder="1"/>
    <xf numFmtId="164" fontId="8" fillId="3" borderId="1" xfId="1" applyFont="1" applyFill="1" applyBorder="1"/>
    <xf numFmtId="165" fontId="9" fillId="0" borderId="9" xfId="0" applyNumberFormat="1" applyFont="1" applyBorder="1" applyAlignment="1">
      <alignment horizontal="center"/>
    </xf>
    <xf numFmtId="164" fontId="9" fillId="0" borderId="14" xfId="1" applyFont="1" applyBorder="1"/>
    <xf numFmtId="164" fontId="9" fillId="0" borderId="15" xfId="1" applyFont="1" applyBorder="1"/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justify" vertical="center" wrapText="1"/>
    </xf>
    <xf numFmtId="0" fontId="8" fillId="0" borderId="12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7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10" xfId="0" applyNumberFormat="1" applyFont="1" applyFill="1" applyBorder="1" applyAlignment="1">
      <alignment horizontal="justify" vertical="center" wrapText="1"/>
    </xf>
    <xf numFmtId="0" fontId="8" fillId="0" borderId="9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1" xfId="0" applyNumberFormat="1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5" name="Text Box 1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6" name="Text Box 2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2381250</xdr:colOff>
      <xdr:row>22</xdr:row>
      <xdr:rowOff>9525</xdr:rowOff>
    </xdr:from>
    <xdr:to>
      <xdr:col>7</xdr:col>
      <xdr:colOff>1104900</xdr:colOff>
      <xdr:row>22</xdr:row>
      <xdr:rowOff>9525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3400425" y="4438650"/>
          <a:ext cx="5686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4</xdr:col>
      <xdr:colOff>723900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14</xdr:row>
      <xdr:rowOff>0</xdr:rowOff>
    </xdr:from>
    <xdr:to>
      <xdr:col>4</xdr:col>
      <xdr:colOff>714375</xdr:colOff>
      <xdr:row>14</xdr:row>
      <xdr:rowOff>0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47625" y="2647950"/>
          <a:ext cx="10467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11309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11310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YORLENYEL/Informacion_Presupuestaria/Presupuestos_PGR/PPTO%202019%20(1)/FORMULACI&#211;N/Proyecci&#243;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rlenyEL/Dropbox/PPTO%202017/FORMULACI&#211;N/Proyecci&#243;n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rlenyEL/Dropbox/PPTO%202018/FORMULACI&#211;N/Proyecci&#243;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Gasto operativo"/>
      <sheetName val="RESUMEN"/>
      <sheetName val="Factores de aumento"/>
      <sheetName val="Detalle"/>
      <sheetName val="Remuneraciones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10">
          <cell r="Z10">
            <v>267773000</v>
          </cell>
        </row>
        <row r="17">
          <cell r="Z17">
            <v>4000000</v>
          </cell>
        </row>
        <row r="19">
          <cell r="Z19">
            <v>126995000</v>
          </cell>
        </row>
        <row r="23">
          <cell r="Z23">
            <v>1805000</v>
          </cell>
        </row>
        <row r="25">
          <cell r="Z25">
            <v>35363000</v>
          </cell>
        </row>
        <row r="29">
          <cell r="Z29">
            <v>13400000</v>
          </cell>
        </row>
        <row r="31">
          <cell r="Z31">
            <v>49200000</v>
          </cell>
        </row>
        <row r="33">
          <cell r="Z33">
            <v>12000000</v>
          </cell>
        </row>
        <row r="35">
          <cell r="Z35">
            <v>47604000</v>
          </cell>
        </row>
        <row r="40">
          <cell r="Z40">
            <v>5400000</v>
          </cell>
        </row>
        <row r="43">
          <cell r="Z43">
            <v>500000</v>
          </cell>
        </row>
        <row r="46">
          <cell r="Z46">
            <v>1000000</v>
          </cell>
        </row>
        <row r="53">
          <cell r="Z53">
            <v>200000</v>
          </cell>
        </row>
        <row r="56">
          <cell r="Z56">
            <v>2050000</v>
          </cell>
        </row>
        <row r="64">
          <cell r="Z64">
            <v>2000000</v>
          </cell>
        </row>
        <row r="66">
          <cell r="Z66">
            <v>5000000</v>
          </cell>
        </row>
        <row r="70">
          <cell r="Z70">
            <v>395705000</v>
          </cell>
        </row>
        <row r="75">
          <cell r="Z75">
            <v>14250000</v>
          </cell>
        </row>
        <row r="81">
          <cell r="Z81">
            <v>1800000</v>
          </cell>
        </row>
        <row r="83">
          <cell r="Z83">
            <v>35000000</v>
          </cell>
        </row>
        <row r="85">
          <cell r="Z85">
            <v>4000000</v>
          </cell>
        </row>
        <row r="88">
          <cell r="Z88">
            <v>5500000</v>
          </cell>
        </row>
        <row r="91">
          <cell r="Z91">
            <v>101000000</v>
          </cell>
        </row>
        <row r="100">
          <cell r="Z100">
            <v>101000000</v>
          </cell>
        </row>
        <row r="107">
          <cell r="Z107">
            <v>13000000</v>
          </cell>
        </row>
        <row r="115">
          <cell r="Z115">
            <v>4989000</v>
          </cell>
        </row>
        <row r="119">
          <cell r="Z119">
            <v>28300000</v>
          </cell>
        </row>
        <row r="123">
          <cell r="Z123">
            <v>8096000</v>
          </cell>
        </row>
        <row r="126">
          <cell r="Z126">
            <v>13654000</v>
          </cell>
        </row>
        <row r="130">
          <cell r="Z130">
            <v>36400000</v>
          </cell>
        </row>
        <row r="134">
          <cell r="Z134">
            <v>5700000</v>
          </cell>
        </row>
        <row r="138">
          <cell r="Z138">
            <v>2050000</v>
          </cell>
        </row>
        <row r="143">
          <cell r="Z143">
            <v>150000</v>
          </cell>
        </row>
        <row r="147">
          <cell r="Z147">
            <v>2000000</v>
          </cell>
        </row>
        <row r="152">
          <cell r="Z152">
            <v>30379000</v>
          </cell>
        </row>
        <row r="157">
          <cell r="Z157">
            <v>8621000</v>
          </cell>
        </row>
        <row r="163">
          <cell r="Z163">
            <v>305000</v>
          </cell>
        </row>
        <row r="171">
          <cell r="Z171">
            <v>830000</v>
          </cell>
        </row>
        <row r="173">
          <cell r="Z173">
            <v>67000</v>
          </cell>
        </row>
        <row r="175">
          <cell r="Z175">
            <v>99000</v>
          </cell>
        </row>
        <row r="177">
          <cell r="Z177">
            <v>1705000</v>
          </cell>
        </row>
        <row r="179">
          <cell r="Z179">
            <v>40000</v>
          </cell>
        </row>
        <row r="181">
          <cell r="Z181">
            <v>198000</v>
          </cell>
        </row>
        <row r="183">
          <cell r="Z183">
            <v>399000</v>
          </cell>
        </row>
        <row r="186">
          <cell r="Z186">
            <v>251000</v>
          </cell>
        </row>
        <row r="188">
          <cell r="Z188">
            <v>2796000</v>
          </cell>
        </row>
        <row r="200">
          <cell r="Z200">
            <v>7596000</v>
          </cell>
        </row>
        <row r="203">
          <cell r="Z203">
            <v>20616000</v>
          </cell>
        </row>
        <row r="206">
          <cell r="Z206">
            <v>583000</v>
          </cell>
        </row>
        <row r="208">
          <cell r="Z208">
            <v>1356000</v>
          </cell>
        </row>
        <row r="210">
          <cell r="Z210">
            <v>123000</v>
          </cell>
        </row>
        <row r="212">
          <cell r="Z212">
            <v>0</v>
          </cell>
        </row>
        <row r="214">
          <cell r="Z214">
            <v>571000</v>
          </cell>
        </row>
        <row r="219">
          <cell r="Z219">
            <v>571000</v>
          </cell>
        </row>
        <row r="223">
          <cell r="Z223">
            <v>15000000</v>
          </cell>
        </row>
        <row r="225">
          <cell r="Z225">
            <v>15000000</v>
          </cell>
        </row>
        <row r="227">
          <cell r="Z227">
            <v>15000000</v>
          </cell>
        </row>
        <row r="233">
          <cell r="Z233">
            <v>10000000</v>
          </cell>
        </row>
        <row r="245">
          <cell r="Z245">
            <v>10000000</v>
          </cell>
        </row>
        <row r="261">
          <cell r="Z261">
            <v>22031000</v>
          </cell>
        </row>
        <row r="266">
          <cell r="Z266">
            <v>150000000</v>
          </cell>
        </row>
        <row r="274">
          <cell r="Z274">
            <v>3000000</v>
          </cell>
        </row>
      </sheetData>
      <sheetData sheetId="6">
        <row r="10">
          <cell r="D10">
            <v>3448944100</v>
          </cell>
        </row>
        <row r="14">
          <cell r="D14">
            <v>5000000</v>
          </cell>
        </row>
        <row r="16">
          <cell r="D16">
            <v>14000000</v>
          </cell>
        </row>
        <row r="22">
          <cell r="D22">
            <v>948320000</v>
          </cell>
        </row>
        <row r="23">
          <cell r="D23">
            <v>2271311000</v>
          </cell>
        </row>
        <row r="24">
          <cell r="D24">
            <v>658129000</v>
          </cell>
        </row>
        <row r="25">
          <cell r="D25">
            <v>566485000</v>
          </cell>
        </row>
        <row r="26">
          <cell r="D26">
            <v>651995000</v>
          </cell>
        </row>
        <row r="28">
          <cell r="D28">
            <v>731310000</v>
          </cell>
        </row>
        <row r="32">
          <cell r="D32">
            <v>39530000</v>
          </cell>
        </row>
        <row r="34">
          <cell r="D34">
            <v>401628000</v>
          </cell>
        </row>
        <row r="35">
          <cell r="D35">
            <v>118591000</v>
          </cell>
        </row>
        <row r="36">
          <cell r="D36">
            <v>237182000</v>
          </cell>
        </row>
        <row r="47">
          <cell r="D47">
            <v>98035000</v>
          </cell>
        </row>
        <row r="48">
          <cell r="D48">
            <v>19765000</v>
          </cell>
        </row>
        <row r="51">
          <cell r="D51">
            <v>30000000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Gasto operativo"/>
      <sheetName val="Remuneraciones"/>
      <sheetName val="Plazas Nuevas"/>
      <sheetName val="Hoja1"/>
    </sheetNames>
    <sheetDataSet>
      <sheetData sheetId="0"/>
      <sheetData sheetId="1"/>
      <sheetData sheetId="2"/>
      <sheetData sheetId="3">
        <row r="41">
          <cell r="D41">
            <v>0</v>
          </cell>
        </row>
      </sheetData>
      <sheetData sheetId="4">
        <row r="41">
          <cell r="D41">
            <v>0</v>
          </cell>
        </row>
        <row r="42">
          <cell r="D42">
            <v>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RESUMEN"/>
      <sheetName val="Factores de aumento"/>
      <sheetName val="Detalle"/>
      <sheetName val="Hoja2"/>
      <sheetName val="Remuneraciones"/>
      <sheetName val="Plazas Nuevas"/>
      <sheetName val="Hoja1"/>
    </sheetNames>
    <sheetDataSet>
      <sheetData sheetId="0"/>
      <sheetData sheetId="1"/>
      <sheetData sheetId="2"/>
      <sheetData sheetId="3"/>
      <sheetData sheetId="4">
        <row r="11">
          <cell r="AA11">
            <v>192666000</v>
          </cell>
          <cell r="AC11">
            <v>100000000</v>
          </cell>
        </row>
        <row r="18">
          <cell r="AA18">
            <v>6984000</v>
          </cell>
          <cell r="AC18">
            <v>0</v>
          </cell>
          <cell r="AD18">
            <v>0</v>
          </cell>
        </row>
        <row r="20">
          <cell r="AA20">
            <v>115000000</v>
          </cell>
        </row>
        <row r="23">
          <cell r="AA23">
            <v>1571000</v>
          </cell>
          <cell r="AC23">
            <v>0</v>
          </cell>
          <cell r="AD23">
            <v>0</v>
          </cell>
        </row>
        <row r="25">
          <cell r="AA25">
            <v>33603000</v>
          </cell>
          <cell r="AC25">
            <v>1500000</v>
          </cell>
        </row>
        <row r="30">
          <cell r="AA30">
            <v>18000000</v>
          </cell>
          <cell r="AC30">
            <v>2500000</v>
          </cell>
        </row>
        <row r="33">
          <cell r="AA33">
            <v>48000000</v>
          </cell>
          <cell r="AC33">
            <v>6000000</v>
          </cell>
        </row>
        <row r="36">
          <cell r="AA36">
            <v>16000000</v>
          </cell>
          <cell r="AC36">
            <v>400000</v>
          </cell>
        </row>
        <row r="39">
          <cell r="AA39">
            <v>46520000</v>
          </cell>
          <cell r="AC39">
            <v>10000000</v>
          </cell>
        </row>
        <row r="43">
          <cell r="AA43">
            <v>5000000</v>
          </cell>
          <cell r="AC43">
            <v>0</v>
          </cell>
        </row>
        <row r="46">
          <cell r="AA46">
            <v>500000</v>
          </cell>
          <cell r="AC46">
            <v>500000</v>
          </cell>
        </row>
        <row r="50">
          <cell r="AA50">
            <v>2000000</v>
          </cell>
          <cell r="AC50">
            <v>1100000</v>
          </cell>
        </row>
        <row r="54">
          <cell r="AA54">
            <v>550000</v>
          </cell>
          <cell r="AC54">
            <v>50000</v>
          </cell>
        </row>
        <row r="58">
          <cell r="AA58">
            <v>200000</v>
          </cell>
        </row>
        <row r="61">
          <cell r="AA61">
            <v>2850000</v>
          </cell>
          <cell r="AC61">
            <v>82328000</v>
          </cell>
        </row>
        <row r="69">
          <cell r="AA69">
            <v>1000000</v>
          </cell>
          <cell r="AC69">
            <v>1000000</v>
          </cell>
        </row>
        <row r="71">
          <cell r="AA71">
            <v>11000000</v>
          </cell>
          <cell r="AC71">
            <v>219000000</v>
          </cell>
        </row>
        <row r="75">
          <cell r="AA75">
            <v>3000000</v>
          </cell>
        </row>
        <row r="78">
          <cell r="AA78">
            <v>347095000</v>
          </cell>
          <cell r="AC78">
            <v>43000000</v>
          </cell>
        </row>
        <row r="87">
          <cell r="AA87">
            <v>12850000</v>
          </cell>
          <cell r="AC87">
            <v>6250000</v>
          </cell>
        </row>
        <row r="94">
          <cell r="AA94">
            <v>850000</v>
          </cell>
          <cell r="AC94">
            <v>100000</v>
          </cell>
        </row>
        <row r="98">
          <cell r="AA98">
            <v>42000000</v>
          </cell>
          <cell r="AC98">
            <v>0</v>
          </cell>
        </row>
        <row r="100">
          <cell r="AA100">
            <v>3000000</v>
          </cell>
          <cell r="AC100">
            <v>0</v>
          </cell>
        </row>
        <row r="103">
          <cell r="AA103">
            <v>6500000</v>
          </cell>
          <cell r="AC103">
            <v>1000000</v>
          </cell>
        </row>
        <row r="107">
          <cell r="AA107">
            <v>84000000</v>
          </cell>
          <cell r="AC107">
            <v>7000000</v>
          </cell>
        </row>
        <row r="117">
          <cell r="AA117">
            <v>5000000</v>
          </cell>
          <cell r="AC117">
            <v>7000000</v>
          </cell>
        </row>
        <row r="123">
          <cell r="AA123">
            <v>11000000</v>
          </cell>
          <cell r="AC123">
            <v>8900000</v>
          </cell>
        </row>
        <row r="131">
          <cell r="AA131">
            <v>4000000</v>
          </cell>
          <cell r="AC131">
            <v>750000</v>
          </cell>
        </row>
        <row r="135">
          <cell r="AA135">
            <v>28300000</v>
          </cell>
        </row>
        <row r="139">
          <cell r="AA139">
            <v>4900000</v>
          </cell>
          <cell r="AC139">
            <v>4000000</v>
          </cell>
        </row>
        <row r="143">
          <cell r="AA143">
            <v>12062000</v>
          </cell>
          <cell r="AC143">
            <v>1000000</v>
          </cell>
        </row>
        <row r="147">
          <cell r="AA147">
            <v>35260000</v>
          </cell>
        </row>
        <row r="151">
          <cell r="AA151">
            <v>3100000</v>
          </cell>
        </row>
        <row r="155">
          <cell r="AA155">
            <v>1500000</v>
          </cell>
          <cell r="AC155">
            <v>50000</v>
          </cell>
        </row>
        <row r="160">
          <cell r="AA160">
            <v>50000</v>
          </cell>
          <cell r="AC160">
            <v>100000</v>
          </cell>
        </row>
        <row r="164">
          <cell r="AA164">
            <v>2000000</v>
          </cell>
        </row>
        <row r="169">
          <cell r="AA169">
            <v>30000000</v>
          </cell>
          <cell r="AC169">
            <v>200000</v>
          </cell>
        </row>
        <row r="172">
          <cell r="AA172">
            <v>0</v>
          </cell>
          <cell r="AC172">
            <v>7000</v>
          </cell>
        </row>
        <row r="175">
          <cell r="AA175">
            <v>21000000</v>
          </cell>
          <cell r="AC175">
            <v>4615000</v>
          </cell>
        </row>
        <row r="179">
          <cell r="AA179">
            <v>0</v>
          </cell>
          <cell r="AC179">
            <v>128000</v>
          </cell>
        </row>
        <row r="189">
          <cell r="AA189">
            <v>200000</v>
          </cell>
          <cell r="AC189">
            <v>237000</v>
          </cell>
        </row>
        <row r="191">
          <cell r="AA191">
            <v>60000</v>
          </cell>
          <cell r="AC191">
            <v>60000</v>
          </cell>
        </row>
        <row r="193">
          <cell r="AA193">
            <v>50000</v>
          </cell>
          <cell r="AC193">
            <v>38000</v>
          </cell>
        </row>
        <row r="195">
          <cell r="AA195">
            <v>1000000</v>
          </cell>
          <cell r="AC195">
            <v>750000</v>
          </cell>
        </row>
        <row r="197">
          <cell r="AA197">
            <v>70000</v>
          </cell>
          <cell r="AC197">
            <v>0</v>
          </cell>
        </row>
        <row r="199">
          <cell r="AA199">
            <v>500000</v>
          </cell>
          <cell r="AC199">
            <v>0</v>
          </cell>
        </row>
        <row r="201">
          <cell r="AA201">
            <v>150000</v>
          </cell>
          <cell r="AC201">
            <v>160000</v>
          </cell>
        </row>
        <row r="204">
          <cell r="AA204">
            <v>171000</v>
          </cell>
          <cell r="AC204">
            <v>0</v>
          </cell>
        </row>
        <row r="210">
          <cell r="AA210">
            <v>530000</v>
          </cell>
          <cell r="AC210">
            <v>255000</v>
          </cell>
        </row>
        <row r="221">
          <cell r="AA221">
            <v>5500000</v>
          </cell>
          <cell r="AC221">
            <v>2770000</v>
          </cell>
        </row>
        <row r="228">
          <cell r="AA228">
            <v>0</v>
          </cell>
          <cell r="AC228">
            <v>21000</v>
          </cell>
        </row>
        <row r="230">
          <cell r="AA230">
            <v>18000000</v>
          </cell>
          <cell r="AC230">
            <v>10400000</v>
          </cell>
        </row>
        <row r="235">
          <cell r="AA235">
            <v>500000</v>
          </cell>
          <cell r="AC235">
            <v>755000</v>
          </cell>
        </row>
        <row r="241">
          <cell r="AA241">
            <v>500000</v>
          </cell>
          <cell r="AC241">
            <v>860000</v>
          </cell>
        </row>
        <row r="243">
          <cell r="AA243">
            <v>105000</v>
          </cell>
          <cell r="AC243">
            <v>0</v>
          </cell>
        </row>
        <row r="248">
          <cell r="AA248">
            <v>0</v>
          </cell>
          <cell r="AC248">
            <v>100000</v>
          </cell>
        </row>
        <row r="250">
          <cell r="AA250">
            <v>640000</v>
          </cell>
          <cell r="AC250">
            <v>0</v>
          </cell>
        </row>
        <row r="256">
          <cell r="AC256">
            <v>75000</v>
          </cell>
        </row>
        <row r="258">
          <cell r="AC258">
            <v>29000000</v>
          </cell>
        </row>
        <row r="260">
          <cell r="AC260">
            <v>9900000</v>
          </cell>
        </row>
        <row r="264">
          <cell r="AA264">
            <v>2000000</v>
          </cell>
          <cell r="AC264">
            <v>20140000</v>
          </cell>
        </row>
        <row r="271">
          <cell r="AA271">
            <v>60000000</v>
          </cell>
          <cell r="AC271">
            <v>82070000</v>
          </cell>
        </row>
        <row r="277">
          <cell r="AC277">
            <v>400000</v>
          </cell>
        </row>
        <row r="280">
          <cell r="AA280">
            <v>3000000</v>
          </cell>
          <cell r="AC280">
            <v>2600000</v>
          </cell>
        </row>
        <row r="283">
          <cell r="AA283">
            <v>60000000</v>
          </cell>
          <cell r="AC283">
            <v>120000000</v>
          </cell>
        </row>
        <row r="302">
          <cell r="AA302">
            <v>40000000</v>
          </cell>
          <cell r="AC302">
            <v>12250000</v>
          </cell>
        </row>
        <row r="308">
          <cell r="AA308">
            <v>118500000</v>
          </cell>
          <cell r="AC308">
            <v>0</v>
          </cell>
        </row>
        <row r="311">
          <cell r="AA311">
            <v>3000000</v>
          </cell>
        </row>
      </sheetData>
      <sheetData sheetId="5"/>
      <sheetData sheetId="6">
        <row r="47">
          <cell r="D47">
            <v>85289000</v>
          </cell>
        </row>
        <row r="48">
          <cell r="D48">
            <v>17195000</v>
          </cell>
        </row>
        <row r="51">
          <cell r="D51">
            <v>30000000</v>
          </cell>
        </row>
      </sheetData>
      <sheetData sheetId="7">
        <row r="48">
          <cell r="D48">
            <v>7817000</v>
          </cell>
        </row>
        <row r="49">
          <cell r="D49">
            <v>1576000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25"/>
  <sheetViews>
    <sheetView showGridLines="0" view="pageBreakPreview" zoomScale="130" zoomScaleNormal="115" zoomScaleSheetLayoutView="130" workbookViewId="0">
      <selection activeCell="E20" sqref="E20"/>
    </sheetView>
  </sheetViews>
  <sheetFormatPr baseColWidth="10" defaultRowHeight="12.75" x14ac:dyDescent="0.2"/>
  <cols>
    <col min="1" max="1" width="14.5703125" customWidth="1"/>
    <col min="2" max="2" width="30.7109375" customWidth="1"/>
    <col min="3" max="3" width="14.7109375" customWidth="1"/>
    <col min="4" max="4" width="30.7109375" customWidth="1"/>
    <col min="5" max="5" width="14.5703125" customWidth="1"/>
    <col min="6" max="6" width="30.7109375" customWidth="1"/>
  </cols>
  <sheetData>
    <row r="1" spans="1:7" x14ac:dyDescent="0.2">
      <c r="A1" s="5"/>
    </row>
    <row r="2" spans="1:7" x14ac:dyDescent="0.2">
      <c r="A2" s="31"/>
      <c r="B2" s="11"/>
      <c r="C2" s="11"/>
      <c r="D2" s="11"/>
      <c r="E2" s="11"/>
      <c r="F2" s="11"/>
      <c r="G2" s="11"/>
    </row>
    <row r="3" spans="1:7" x14ac:dyDescent="0.2">
      <c r="A3" s="31"/>
      <c r="B3" s="11"/>
      <c r="C3" s="11"/>
      <c r="D3" s="11"/>
      <c r="E3" s="1" t="s">
        <v>507</v>
      </c>
      <c r="G3" s="11"/>
    </row>
    <row r="4" spans="1:7" x14ac:dyDescent="0.2">
      <c r="A4" s="11"/>
      <c r="B4" s="11"/>
      <c r="C4" s="11"/>
      <c r="D4" s="11"/>
      <c r="E4" s="1" t="s">
        <v>508</v>
      </c>
      <c r="G4" s="11"/>
    </row>
    <row r="5" spans="1:7" x14ac:dyDescent="0.2">
      <c r="A5" s="11"/>
      <c r="B5" s="11"/>
      <c r="C5" s="11"/>
      <c r="D5" s="11"/>
      <c r="E5" s="1" t="s">
        <v>509</v>
      </c>
      <c r="G5" s="11"/>
    </row>
    <row r="6" spans="1:7" x14ac:dyDescent="0.2">
      <c r="A6" s="11"/>
      <c r="B6" s="11"/>
      <c r="C6" s="11"/>
      <c r="D6" s="11"/>
      <c r="E6" s="11"/>
      <c r="F6" s="2"/>
      <c r="G6" s="11"/>
    </row>
    <row r="7" spans="1:7" x14ac:dyDescent="0.2">
      <c r="A7" s="10" t="s">
        <v>631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ht="13.5" thickBot="1" x14ac:dyDescent="0.25">
      <c r="A9" s="32"/>
      <c r="B9" s="32"/>
      <c r="C9" s="32"/>
      <c r="D9" s="32"/>
      <c r="E9" s="32"/>
      <c r="F9" s="32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  <row r="13" spans="1:7" x14ac:dyDescent="0.2">
      <c r="A13" s="193" t="s">
        <v>581</v>
      </c>
      <c r="B13" s="33"/>
      <c r="C13" s="37"/>
      <c r="D13" s="37"/>
      <c r="E13" s="37"/>
      <c r="F13" s="37"/>
      <c r="G13" s="11"/>
    </row>
    <row r="14" spans="1:7" ht="36" customHeight="1" x14ac:dyDescent="0.2">
      <c r="A14" s="194"/>
      <c r="B14" s="26" t="s">
        <v>614</v>
      </c>
      <c r="C14" s="196" t="s">
        <v>587</v>
      </c>
      <c r="D14" s="18" t="s">
        <v>511</v>
      </c>
      <c r="E14" s="195" t="s">
        <v>512</v>
      </c>
      <c r="F14" s="18" t="s">
        <v>513</v>
      </c>
      <c r="G14" s="11"/>
    </row>
    <row r="15" spans="1:7" x14ac:dyDescent="0.2">
      <c r="A15" s="194"/>
      <c r="B15" s="26" t="s">
        <v>510</v>
      </c>
      <c r="C15" s="196"/>
      <c r="E15" s="195"/>
      <c r="F15" s="92"/>
      <c r="G15" s="11"/>
    </row>
    <row r="16" spans="1:7" x14ac:dyDescent="0.2">
      <c r="A16" s="194"/>
      <c r="B16" s="11"/>
      <c r="C16" s="34"/>
      <c r="D16" s="38"/>
      <c r="E16" s="38"/>
      <c r="F16" s="18"/>
      <c r="G16" s="11"/>
    </row>
    <row r="17" spans="1:7" x14ac:dyDescent="0.2">
      <c r="A17" s="23" t="s">
        <v>479</v>
      </c>
      <c r="B17" s="27" t="s">
        <v>480</v>
      </c>
      <c r="C17" s="23" t="s">
        <v>481</v>
      </c>
      <c r="D17" s="23" t="s">
        <v>485</v>
      </c>
      <c r="E17" s="23" t="s">
        <v>486</v>
      </c>
      <c r="F17" s="23" t="s">
        <v>487</v>
      </c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ht="15.95" customHeight="1" x14ac:dyDescent="0.2">
      <c r="A19" s="39">
        <v>781</v>
      </c>
      <c r="B19" s="40" t="s">
        <v>632</v>
      </c>
      <c r="C19" s="39">
        <v>1</v>
      </c>
      <c r="D19" s="40" t="s">
        <v>633</v>
      </c>
      <c r="E19" s="91">
        <v>0.45</v>
      </c>
      <c r="F19" s="40" t="s">
        <v>632</v>
      </c>
      <c r="G19" s="11"/>
    </row>
    <row r="20" spans="1:7" ht="15.95" customHeight="1" x14ac:dyDescent="0.2">
      <c r="A20" s="39"/>
      <c r="B20" s="40"/>
      <c r="C20" s="39">
        <v>2</v>
      </c>
      <c r="D20" s="40" t="s">
        <v>663</v>
      </c>
      <c r="E20" s="91">
        <v>0.3</v>
      </c>
      <c r="F20" s="40" t="s">
        <v>632</v>
      </c>
      <c r="G20" s="11"/>
    </row>
    <row r="21" spans="1:7" ht="15.95" customHeight="1" x14ac:dyDescent="0.2">
      <c r="A21" s="39"/>
      <c r="B21" s="40"/>
      <c r="C21" s="39">
        <v>3</v>
      </c>
      <c r="D21" s="40" t="s">
        <v>664</v>
      </c>
      <c r="E21" s="91">
        <v>0.05</v>
      </c>
      <c r="F21" s="40" t="s">
        <v>632</v>
      </c>
      <c r="G21" s="11"/>
    </row>
    <row r="22" spans="1:7" ht="15.95" customHeight="1" x14ac:dyDescent="0.2">
      <c r="A22" s="39"/>
      <c r="B22" s="40"/>
      <c r="C22" s="39">
        <v>4</v>
      </c>
      <c r="D22" s="40" t="s">
        <v>665</v>
      </c>
      <c r="E22" s="91">
        <v>0.1</v>
      </c>
      <c r="F22" s="40" t="s">
        <v>632</v>
      </c>
      <c r="G22" s="11"/>
    </row>
    <row r="23" spans="1:7" ht="15.95" customHeight="1" x14ac:dyDescent="0.2">
      <c r="A23" s="39"/>
      <c r="B23" s="40"/>
      <c r="C23" s="39">
        <v>5</v>
      </c>
      <c r="D23" s="40" t="s">
        <v>634</v>
      </c>
      <c r="E23" s="91">
        <v>0.1</v>
      </c>
      <c r="F23" s="40" t="s">
        <v>632</v>
      </c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0"/>
      <c r="B25" s="11"/>
      <c r="C25" s="11"/>
      <c r="D25" s="11"/>
      <c r="E25" s="11"/>
      <c r="F25" s="11"/>
      <c r="G25" s="11"/>
    </row>
  </sheetData>
  <mergeCells count="3">
    <mergeCell ref="A13:A16"/>
    <mergeCell ref="E14:E15"/>
    <mergeCell ref="C14:C15"/>
  </mergeCells>
  <phoneticPr fontId="0" type="noConversion"/>
  <printOptions horizontalCentered="1"/>
  <pageMargins left="0.78740157480314965" right="0.78740157480314965" top="1.4960629921259843" bottom="0.98425196850393704" header="0.82677165354330717" footer="0"/>
  <pageSetup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workbookViewId="0">
      <selection activeCell="C31" sqref="C31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47" t="s">
        <v>630</v>
      </c>
      <c r="G3" s="247"/>
      <c r="H3" s="247"/>
      <c r="I3" s="11"/>
    </row>
    <row r="4" spans="1:9" x14ac:dyDescent="0.2">
      <c r="A4" s="11"/>
      <c r="B4" s="11"/>
      <c r="C4" s="11"/>
      <c r="D4" s="2"/>
      <c r="E4" s="2"/>
      <c r="F4" s="247" t="s">
        <v>615</v>
      </c>
      <c r="G4" s="247"/>
      <c r="H4" s="247"/>
      <c r="I4" s="11"/>
    </row>
    <row r="5" spans="1:9" x14ac:dyDescent="0.2">
      <c r="A5" s="11"/>
      <c r="B5" s="11"/>
      <c r="C5" s="11"/>
      <c r="D5" s="2"/>
      <c r="E5" s="2"/>
      <c r="F5" s="247" t="s">
        <v>514</v>
      </c>
      <c r="G5" s="247"/>
      <c r="H5" s="247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0" t="s">
        <v>635</v>
      </c>
      <c r="B7" s="11"/>
      <c r="C7" s="11"/>
      <c r="D7" s="11"/>
      <c r="E7" s="11"/>
      <c r="F7" s="11"/>
      <c r="G7" s="11"/>
      <c r="H7" s="10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0"/>
      <c r="I8" s="11"/>
    </row>
    <row r="9" spans="1:9" ht="12" customHeight="1" x14ac:dyDescent="0.2">
      <c r="A9" s="93" t="s">
        <v>636</v>
      </c>
      <c r="B9" s="11"/>
      <c r="C9" s="10"/>
      <c r="D9" s="11"/>
      <c r="E9" s="11"/>
      <c r="F9" s="11"/>
      <c r="G9" s="11"/>
      <c r="H9" s="11"/>
      <c r="I9" s="11"/>
    </row>
    <row r="10" spans="1:9" ht="12" customHeight="1" x14ac:dyDescent="0.2">
      <c r="A10" s="10"/>
      <c r="B10" s="11"/>
      <c r="C10" s="10"/>
      <c r="D10" s="11"/>
      <c r="E10" s="11"/>
      <c r="F10" s="11"/>
      <c r="G10" s="11"/>
      <c r="H10" s="11"/>
      <c r="I10" s="11"/>
    </row>
    <row r="11" spans="1:9" ht="12.75" customHeight="1" x14ac:dyDescent="0.2">
      <c r="A11" s="10" t="s">
        <v>641</v>
      </c>
      <c r="B11" s="11"/>
      <c r="C11" s="10"/>
      <c r="D11" s="11"/>
      <c r="E11" s="11"/>
      <c r="F11" s="11"/>
      <c r="G11" s="11"/>
      <c r="H11" s="11"/>
      <c r="I11" s="11"/>
    </row>
    <row r="12" spans="1:9" ht="10.5" customHeight="1" x14ac:dyDescent="0.2">
      <c r="A12" s="10"/>
      <c r="B12" s="11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642</v>
      </c>
      <c r="B13" s="11"/>
      <c r="C13" s="1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476</v>
      </c>
      <c r="B17" s="13"/>
      <c r="C17" s="37"/>
      <c r="D17" s="37"/>
      <c r="E17" s="197" t="s">
        <v>516</v>
      </c>
      <c r="F17" s="202"/>
      <c r="G17" s="202"/>
      <c r="H17" s="198"/>
      <c r="I17" s="11"/>
    </row>
    <row r="18" spans="1:9" x14ac:dyDescent="0.2">
      <c r="A18" s="18" t="s">
        <v>517</v>
      </c>
      <c r="B18" s="18" t="s">
        <v>616</v>
      </c>
      <c r="C18" s="18" t="s">
        <v>518</v>
      </c>
      <c r="D18" s="18" t="s">
        <v>484</v>
      </c>
      <c r="E18" s="18"/>
      <c r="F18" s="248" t="s">
        <v>617</v>
      </c>
      <c r="G18" s="248"/>
      <c r="H18" s="18" t="s">
        <v>520</v>
      </c>
      <c r="I18" s="11"/>
    </row>
    <row r="19" spans="1:9" x14ac:dyDescent="0.2">
      <c r="A19" s="18" t="s">
        <v>515</v>
      </c>
      <c r="C19" s="18" t="s">
        <v>521</v>
      </c>
      <c r="D19" s="26" t="s">
        <v>519</v>
      </c>
      <c r="E19" s="18" t="s">
        <v>483</v>
      </c>
      <c r="F19" s="14" t="s">
        <v>522</v>
      </c>
      <c r="G19" s="15" t="s">
        <v>523</v>
      </c>
      <c r="H19" s="18" t="s">
        <v>524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22" t="s">
        <v>482</v>
      </c>
      <c r="H20" s="49"/>
      <c r="I20" s="11"/>
    </row>
    <row r="21" spans="1:9" x14ac:dyDescent="0.2">
      <c r="A21" s="23" t="s">
        <v>479</v>
      </c>
      <c r="B21" s="23" t="s">
        <v>480</v>
      </c>
      <c r="C21" s="23" t="s">
        <v>481</v>
      </c>
      <c r="D21" s="23" t="s">
        <v>485</v>
      </c>
      <c r="E21" s="23" t="s">
        <v>486</v>
      </c>
      <c r="F21" s="23" t="s">
        <v>487</v>
      </c>
      <c r="G21" s="24" t="s">
        <v>488</v>
      </c>
      <c r="H21" s="23" t="s">
        <v>489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415</v>
      </c>
      <c r="B23" s="94" t="s">
        <v>643</v>
      </c>
      <c r="C23" s="95" t="s">
        <v>644</v>
      </c>
      <c r="D23" s="96" t="s">
        <v>645</v>
      </c>
      <c r="E23" s="97">
        <f>'F8-5'!F19</f>
        <v>98035000</v>
      </c>
      <c r="F23" s="51"/>
      <c r="G23" s="51"/>
      <c r="H23" s="40"/>
      <c r="I23" s="11"/>
    </row>
    <row r="24" spans="1:9" ht="31.5" customHeight="1" x14ac:dyDescent="0.2">
      <c r="A24" s="95" t="s">
        <v>415</v>
      </c>
      <c r="B24" s="94" t="s">
        <v>643</v>
      </c>
      <c r="C24" s="95" t="s">
        <v>644</v>
      </c>
      <c r="D24" s="96" t="s">
        <v>645</v>
      </c>
      <c r="E24" s="97">
        <f>+'F8-5'!F20</f>
        <v>19765000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E17:H17"/>
    <mergeCell ref="F18:G18"/>
    <mergeCell ref="F3:H3"/>
    <mergeCell ref="F4:H4"/>
    <mergeCell ref="F5:H5"/>
  </mergeCells>
  <phoneticPr fontId="0" type="noConversion"/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workbookViewId="0">
      <selection activeCell="E25" sqref="E2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47" t="s">
        <v>630</v>
      </c>
      <c r="G3" s="247"/>
      <c r="H3" s="247"/>
      <c r="I3" s="11"/>
    </row>
    <row r="4" spans="1:9" x14ac:dyDescent="0.2">
      <c r="A4" s="11"/>
      <c r="B4" s="11"/>
      <c r="C4" s="11"/>
      <c r="D4" s="2"/>
      <c r="E4" s="2"/>
      <c r="F4" s="247" t="s">
        <v>615</v>
      </c>
      <c r="G4" s="247"/>
      <c r="H4" s="247"/>
      <c r="I4" s="11"/>
    </row>
    <row r="5" spans="1:9" x14ac:dyDescent="0.2">
      <c r="A5" s="11"/>
      <c r="B5" s="11"/>
      <c r="C5" s="11"/>
      <c r="D5" s="2"/>
      <c r="E5" s="2"/>
      <c r="F5" s="247" t="s">
        <v>514</v>
      </c>
      <c r="G5" s="247"/>
      <c r="H5" s="247"/>
      <c r="I5" s="11"/>
    </row>
    <row r="6" spans="1:9" x14ac:dyDescent="0.2">
      <c r="A6" s="11"/>
      <c r="B6" s="11"/>
      <c r="C6" s="2"/>
      <c r="D6" s="2"/>
      <c r="E6" s="2"/>
      <c r="F6" s="247" t="s">
        <v>692</v>
      </c>
      <c r="G6" s="247"/>
      <c r="H6" s="247"/>
      <c r="I6" s="11"/>
    </row>
    <row r="7" spans="1:9" x14ac:dyDescent="0.2">
      <c r="A7" s="139" t="s">
        <v>635</v>
      </c>
      <c r="B7" s="11"/>
      <c r="C7" s="11"/>
      <c r="D7" s="11"/>
      <c r="E7" s="11"/>
      <c r="F7" s="11"/>
      <c r="G7" s="11"/>
      <c r="H7" s="139"/>
      <c r="I7" s="11"/>
    </row>
    <row r="8" spans="1:9" x14ac:dyDescent="0.2">
      <c r="A8" s="139"/>
      <c r="B8" s="11"/>
      <c r="C8" s="11"/>
      <c r="D8" s="11"/>
      <c r="E8" s="11"/>
      <c r="F8" s="11"/>
      <c r="G8" s="11"/>
      <c r="H8" s="139"/>
      <c r="I8" s="11"/>
    </row>
    <row r="9" spans="1:9" ht="12" customHeight="1" x14ac:dyDescent="0.2">
      <c r="A9" s="93" t="s">
        <v>636</v>
      </c>
      <c r="B9" s="11"/>
      <c r="C9" s="139"/>
      <c r="D9" s="11"/>
      <c r="E9" s="11"/>
      <c r="F9" s="11"/>
      <c r="G9" s="11"/>
      <c r="H9" s="11"/>
      <c r="I9" s="11"/>
    </row>
    <row r="10" spans="1:9" ht="12" customHeight="1" x14ac:dyDescent="0.2">
      <c r="A10" s="139"/>
      <c r="B10" s="11"/>
      <c r="C10" s="139"/>
      <c r="D10" s="11"/>
      <c r="E10" s="11"/>
      <c r="F10" s="11"/>
      <c r="G10" s="11"/>
      <c r="H10" s="11"/>
      <c r="I10" s="11"/>
    </row>
    <row r="11" spans="1:9" ht="12.75" customHeight="1" x14ac:dyDescent="0.2">
      <c r="A11" s="139" t="s">
        <v>641</v>
      </c>
      <c r="B11" s="11"/>
      <c r="C11" s="139"/>
      <c r="D11" s="11"/>
      <c r="E11" s="11"/>
      <c r="F11" s="11"/>
      <c r="G11" s="11"/>
      <c r="H11" s="11"/>
      <c r="I11" s="11"/>
    </row>
    <row r="12" spans="1:9" ht="10.5" customHeight="1" x14ac:dyDescent="0.2">
      <c r="A12" s="139"/>
      <c r="B12" s="11"/>
      <c r="C12" s="139"/>
      <c r="D12" s="11"/>
      <c r="E12" s="11"/>
      <c r="F12" s="11"/>
      <c r="G12" s="11"/>
      <c r="H12" s="11"/>
      <c r="I12" s="11"/>
    </row>
    <row r="13" spans="1:9" x14ac:dyDescent="0.2">
      <c r="A13" s="139" t="s">
        <v>642</v>
      </c>
      <c r="B13" s="11"/>
      <c r="C13" s="139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476</v>
      </c>
      <c r="B17" s="136"/>
      <c r="C17" s="37"/>
      <c r="D17" s="37"/>
      <c r="E17" s="197" t="s">
        <v>516</v>
      </c>
      <c r="F17" s="202"/>
      <c r="G17" s="202"/>
      <c r="H17" s="198"/>
      <c r="I17" s="11"/>
    </row>
    <row r="18" spans="1:9" x14ac:dyDescent="0.2">
      <c r="A18" s="18" t="s">
        <v>517</v>
      </c>
      <c r="B18" s="18" t="s">
        <v>616</v>
      </c>
      <c r="C18" s="18" t="s">
        <v>518</v>
      </c>
      <c r="D18" s="18" t="s">
        <v>484</v>
      </c>
      <c r="E18" s="18"/>
      <c r="F18" s="248" t="s">
        <v>617</v>
      </c>
      <c r="G18" s="248"/>
      <c r="H18" s="18" t="s">
        <v>520</v>
      </c>
      <c r="I18" s="11"/>
    </row>
    <row r="19" spans="1:9" x14ac:dyDescent="0.2">
      <c r="A19" s="18" t="s">
        <v>515</v>
      </c>
      <c r="C19" s="18" t="s">
        <v>521</v>
      </c>
      <c r="D19" s="138" t="s">
        <v>519</v>
      </c>
      <c r="E19" s="18" t="s">
        <v>483</v>
      </c>
      <c r="F19" s="14" t="s">
        <v>522</v>
      </c>
      <c r="G19" s="135" t="s">
        <v>523</v>
      </c>
      <c r="H19" s="18" t="s">
        <v>524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137" t="s">
        <v>482</v>
      </c>
      <c r="H20" s="49"/>
      <c r="I20" s="11"/>
    </row>
    <row r="21" spans="1:9" x14ac:dyDescent="0.2">
      <c r="A21" s="23" t="s">
        <v>479</v>
      </c>
      <c r="B21" s="23" t="s">
        <v>480</v>
      </c>
      <c r="C21" s="23" t="s">
        <v>481</v>
      </c>
      <c r="D21" s="23" t="s">
        <v>485</v>
      </c>
      <c r="E21" s="23" t="s">
        <v>486</v>
      </c>
      <c r="F21" s="23" t="s">
        <v>487</v>
      </c>
      <c r="G21" s="24" t="s">
        <v>488</v>
      </c>
      <c r="H21" s="23" t="s">
        <v>489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415</v>
      </c>
      <c r="B23" s="94" t="s">
        <v>643</v>
      </c>
      <c r="C23" s="95" t="s">
        <v>644</v>
      </c>
      <c r="D23" s="96" t="s">
        <v>645</v>
      </c>
      <c r="E23" s="97">
        <f>'F8-5'!G19</f>
        <v>0</v>
      </c>
      <c r="F23" s="51"/>
      <c r="G23" s="51"/>
      <c r="H23" s="40"/>
      <c r="I23" s="11"/>
    </row>
    <row r="24" spans="1:9" ht="31.5" customHeight="1" x14ac:dyDescent="0.2">
      <c r="A24" s="95" t="s">
        <v>415</v>
      </c>
      <c r="B24" s="94" t="s">
        <v>643</v>
      </c>
      <c r="C24" s="95" t="s">
        <v>644</v>
      </c>
      <c r="D24" s="96" t="s">
        <v>645</v>
      </c>
      <c r="E24" s="97">
        <f>+'F8-5'!G20</f>
        <v>0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6">
    <mergeCell ref="F3:H3"/>
    <mergeCell ref="F4:H4"/>
    <mergeCell ref="F5:H5"/>
    <mergeCell ref="E17:H17"/>
    <mergeCell ref="F18:G18"/>
    <mergeCell ref="F6:H6"/>
  </mergeCells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" t="s">
        <v>598</v>
      </c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" t="s">
        <v>492</v>
      </c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" t="s">
        <v>493</v>
      </c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6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494</v>
      </c>
      <c r="B7" s="10"/>
      <c r="C7" s="10"/>
      <c r="D7" s="11"/>
      <c r="E7" s="11"/>
      <c r="F7" s="11"/>
      <c r="G7" s="11"/>
      <c r="H7" s="11"/>
      <c r="I7" s="11"/>
    </row>
    <row r="8" spans="1:9" ht="9" customHeight="1" x14ac:dyDescent="0.2">
      <c r="A8" s="10"/>
      <c r="B8" s="10"/>
      <c r="C8" s="10"/>
      <c r="D8" s="11"/>
      <c r="E8" s="11"/>
      <c r="F8" s="11"/>
      <c r="G8" s="11"/>
      <c r="H8" s="11"/>
      <c r="I8" s="11"/>
    </row>
    <row r="9" spans="1:9" x14ac:dyDescent="0.2">
      <c r="A9" s="10" t="s">
        <v>582</v>
      </c>
      <c r="B9" s="10"/>
      <c r="C9" s="10"/>
      <c r="D9" s="11"/>
      <c r="E9" s="11"/>
      <c r="F9" s="11"/>
      <c r="G9" s="11"/>
      <c r="H9" s="11"/>
      <c r="I9" s="11"/>
    </row>
    <row r="10" spans="1:9" ht="9" customHeight="1" x14ac:dyDescent="0.2">
      <c r="A10" s="10"/>
      <c r="B10" s="10"/>
      <c r="C10" s="10"/>
      <c r="D10" s="11"/>
      <c r="E10" s="11"/>
      <c r="F10" s="11"/>
      <c r="G10" s="11"/>
      <c r="H10" s="11"/>
      <c r="I10" s="11"/>
    </row>
    <row r="11" spans="1:9" x14ac:dyDescent="0.2">
      <c r="A11" s="10" t="s">
        <v>583</v>
      </c>
      <c r="B11" s="10"/>
      <c r="C11" s="10"/>
      <c r="D11" s="11"/>
      <c r="E11" s="11"/>
      <c r="F11" s="11"/>
      <c r="G11" s="11"/>
      <c r="H11" s="11"/>
      <c r="I11" s="11"/>
    </row>
    <row r="12" spans="1:9" ht="9" customHeight="1" x14ac:dyDescent="0.2">
      <c r="A12" s="10"/>
      <c r="B12" s="10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495</v>
      </c>
      <c r="B13" s="10"/>
      <c r="C13" s="10"/>
      <c r="D13" s="11"/>
      <c r="E13" s="11"/>
      <c r="F13" s="11"/>
      <c r="G13" s="11"/>
      <c r="H13" s="11"/>
      <c r="I13" s="11"/>
    </row>
    <row r="14" spans="1:9" ht="9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</row>
    <row r="15" spans="1:9" x14ac:dyDescent="0.2">
      <c r="A15" s="10" t="s">
        <v>496</v>
      </c>
      <c r="B15" s="10"/>
      <c r="C15" s="10"/>
      <c r="D15" s="11"/>
      <c r="E15" s="11"/>
      <c r="F15" s="11"/>
      <c r="G15" s="11"/>
      <c r="H15" s="11"/>
      <c r="I15" s="11"/>
    </row>
    <row r="16" spans="1:9" ht="9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</row>
    <row r="17" spans="1:9" x14ac:dyDescent="0.2">
      <c r="A17" s="10" t="s">
        <v>497</v>
      </c>
      <c r="B17" s="10"/>
      <c r="C17" s="10"/>
      <c r="D17" s="11"/>
      <c r="E17" s="11"/>
      <c r="F17" s="11"/>
      <c r="G17" s="11"/>
      <c r="H17" s="11"/>
      <c r="I17" s="11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5" thickBot="1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97" t="s">
        <v>498</v>
      </c>
      <c r="B22" s="202"/>
      <c r="C22" s="202"/>
      <c r="D22" s="202"/>
      <c r="E22" s="202"/>
      <c r="F22" s="202"/>
      <c r="G22" s="202"/>
      <c r="H22" s="202"/>
      <c r="I22" s="198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6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6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">
      <c r="A32" s="79"/>
      <c r="B32" s="8"/>
      <c r="C32" s="8"/>
      <c r="D32" s="8"/>
      <c r="E32" s="8"/>
      <c r="F32" s="8"/>
      <c r="G32" s="8"/>
      <c r="H32" s="8"/>
      <c r="I32" s="80"/>
    </row>
    <row r="33" spans="1:9" x14ac:dyDescent="0.2">
      <c r="A33" s="79"/>
      <c r="B33" s="8"/>
      <c r="C33" s="8"/>
      <c r="D33" s="8"/>
      <c r="E33" s="8"/>
      <c r="F33" s="8"/>
      <c r="G33" s="8"/>
      <c r="H33" s="8"/>
      <c r="I33" s="80"/>
    </row>
    <row r="34" spans="1:9" x14ac:dyDescent="0.2">
      <c r="A34" s="79"/>
      <c r="B34" s="8"/>
      <c r="C34" s="8"/>
      <c r="D34" s="8"/>
      <c r="E34" s="8"/>
      <c r="F34" s="8"/>
      <c r="G34" s="8"/>
      <c r="H34" s="8"/>
      <c r="I34" s="80"/>
    </row>
    <row r="35" spans="1:9" x14ac:dyDescent="0.2">
      <c r="A35" s="79"/>
      <c r="B35" s="8"/>
      <c r="C35" s="8"/>
      <c r="D35" s="8"/>
      <c r="E35" s="8"/>
      <c r="F35" s="8"/>
      <c r="G35" s="8"/>
      <c r="H35" s="8"/>
      <c r="I35" s="80"/>
    </row>
    <row r="36" spans="1:9" x14ac:dyDescent="0.2">
      <c r="A36" s="79"/>
      <c r="B36" s="8"/>
      <c r="C36" s="8"/>
      <c r="D36" s="8"/>
      <c r="E36" s="8"/>
      <c r="F36" s="8"/>
      <c r="G36" s="8"/>
      <c r="H36" s="8"/>
      <c r="I36" s="80"/>
    </row>
    <row r="37" spans="1:9" x14ac:dyDescent="0.2">
      <c r="A37" s="81"/>
      <c r="B37" s="7"/>
      <c r="C37" s="7"/>
      <c r="D37" s="7"/>
      <c r="E37" s="7"/>
      <c r="F37" s="7"/>
      <c r="G37" s="7"/>
      <c r="H37" s="7"/>
      <c r="I37" s="82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1"/>
      <c r="B1" s="11"/>
      <c r="C1" s="11"/>
      <c r="D1" s="1" t="s">
        <v>525</v>
      </c>
      <c r="E1" s="2"/>
      <c r="F1" s="11"/>
    </row>
    <row r="2" spans="1:6" x14ac:dyDescent="0.2">
      <c r="A2" s="11"/>
      <c r="B2" s="11"/>
      <c r="C2" s="11"/>
      <c r="D2" s="1" t="s">
        <v>526</v>
      </c>
      <c r="E2" s="2"/>
      <c r="F2" s="11"/>
    </row>
    <row r="3" spans="1:6" x14ac:dyDescent="0.2">
      <c r="A3" s="11"/>
      <c r="B3" s="11"/>
      <c r="C3" s="11"/>
      <c r="D3" s="1" t="s">
        <v>527</v>
      </c>
      <c r="E3" s="2"/>
      <c r="F3" s="11"/>
    </row>
    <row r="4" spans="1:6" x14ac:dyDescent="0.2">
      <c r="A4" s="11"/>
      <c r="B4" s="11"/>
      <c r="C4" s="11"/>
      <c r="D4" s="2"/>
      <c r="E4" s="2"/>
      <c r="F4" s="2"/>
    </row>
    <row r="5" spans="1:6" x14ac:dyDescent="0.2">
      <c r="A5" s="10" t="s">
        <v>0</v>
      </c>
      <c r="B5" s="11"/>
      <c r="C5" s="11"/>
      <c r="D5" s="11"/>
      <c r="E5" s="10"/>
      <c r="F5" s="11"/>
    </row>
    <row r="6" spans="1:6" ht="9" customHeight="1" x14ac:dyDescent="0.2">
      <c r="A6" s="10"/>
      <c r="B6" s="11"/>
      <c r="C6" s="11"/>
      <c r="D6" s="11"/>
      <c r="E6" s="10"/>
      <c r="F6" s="11"/>
    </row>
    <row r="7" spans="1:6" x14ac:dyDescent="0.2">
      <c r="A7" s="10" t="s">
        <v>584</v>
      </c>
      <c r="B7" s="11"/>
      <c r="C7" s="11"/>
      <c r="D7" s="11"/>
      <c r="E7" s="10"/>
      <c r="F7" s="11"/>
    </row>
    <row r="8" spans="1:6" ht="9" customHeight="1" x14ac:dyDescent="0.2">
      <c r="A8" s="10"/>
      <c r="B8" s="11"/>
      <c r="C8" s="11"/>
      <c r="D8" s="10"/>
      <c r="E8" s="10"/>
      <c r="F8" s="11"/>
    </row>
    <row r="9" spans="1:6" ht="12.75" customHeight="1" x14ac:dyDescent="0.2">
      <c r="A9" s="10" t="s">
        <v>2</v>
      </c>
      <c r="B9" s="11"/>
      <c r="C9" s="11"/>
      <c r="D9" s="10"/>
      <c r="E9" s="10"/>
      <c r="F9" s="11"/>
    </row>
    <row r="10" spans="1:6" ht="9" customHeight="1" x14ac:dyDescent="0.2">
      <c r="A10" s="10"/>
      <c r="B10" s="11"/>
      <c r="C10" s="11"/>
      <c r="D10" s="10"/>
      <c r="E10" s="10"/>
      <c r="F10" s="11"/>
    </row>
    <row r="11" spans="1:6" x14ac:dyDescent="0.2">
      <c r="A11" s="10" t="s">
        <v>528</v>
      </c>
      <c r="B11" s="11"/>
      <c r="C11" s="11"/>
      <c r="D11" s="11"/>
      <c r="E11" s="11"/>
      <c r="F11" s="11"/>
    </row>
    <row r="12" spans="1:6" ht="21.75" customHeight="1" thickBot="1" x14ac:dyDescent="0.25">
      <c r="A12" s="32"/>
      <c r="B12" s="32"/>
      <c r="C12" s="32"/>
      <c r="D12" s="32"/>
      <c r="E12" s="32"/>
      <c r="F12" s="32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37"/>
      <c r="B14" s="29"/>
      <c r="C14" s="14" t="s">
        <v>529</v>
      </c>
      <c r="D14" s="202" t="s">
        <v>530</v>
      </c>
      <c r="E14" s="202"/>
      <c r="F14" s="198"/>
    </row>
    <row r="15" spans="1:6" x14ac:dyDescent="0.2">
      <c r="A15" s="18" t="s">
        <v>531</v>
      </c>
      <c r="B15" s="18" t="s">
        <v>477</v>
      </c>
      <c r="C15" s="22" t="s">
        <v>532</v>
      </c>
      <c r="D15" s="197" t="s">
        <v>533</v>
      </c>
      <c r="E15" s="198"/>
      <c r="F15" s="26" t="s">
        <v>483</v>
      </c>
    </row>
    <row r="16" spans="1:6" x14ac:dyDescent="0.2">
      <c r="A16" s="18" t="s">
        <v>517</v>
      </c>
      <c r="B16" s="18" t="s">
        <v>602</v>
      </c>
      <c r="C16" s="17" t="s">
        <v>522</v>
      </c>
      <c r="D16" s="22"/>
      <c r="E16" s="14"/>
      <c r="F16" s="26" t="s">
        <v>534</v>
      </c>
    </row>
    <row r="17" spans="1:6" x14ac:dyDescent="0.2">
      <c r="A17" s="18" t="s">
        <v>515</v>
      </c>
      <c r="B17" s="18"/>
      <c r="C17" s="22" t="s">
        <v>535</v>
      </c>
      <c r="D17" s="22" t="s">
        <v>536</v>
      </c>
      <c r="E17" s="18" t="s">
        <v>537</v>
      </c>
      <c r="F17" s="26" t="s">
        <v>537</v>
      </c>
    </row>
    <row r="18" spans="1:6" x14ac:dyDescent="0.2">
      <c r="A18" s="18"/>
      <c r="B18" s="18"/>
      <c r="C18" s="22"/>
      <c r="D18" s="22"/>
      <c r="E18" s="18"/>
      <c r="F18" s="26"/>
    </row>
    <row r="19" spans="1:6" x14ac:dyDescent="0.2">
      <c r="A19" s="23" t="s">
        <v>479</v>
      </c>
      <c r="B19" s="23" t="s">
        <v>480</v>
      </c>
      <c r="C19" s="24" t="s">
        <v>481</v>
      </c>
      <c r="D19" s="24" t="s">
        <v>485</v>
      </c>
      <c r="E19" s="23" t="s">
        <v>486</v>
      </c>
      <c r="F19" s="27" t="s">
        <v>487</v>
      </c>
    </row>
    <row r="20" spans="1:6" x14ac:dyDescent="0.2">
      <c r="A20" s="11"/>
      <c r="B20" s="11"/>
      <c r="C20" s="11"/>
      <c r="D20" s="11"/>
      <c r="E20" s="11"/>
      <c r="F20" s="11"/>
    </row>
    <row r="21" spans="1:6" ht="15.95" customHeight="1" x14ac:dyDescent="0.2">
      <c r="A21" s="75"/>
      <c r="B21" s="51"/>
      <c r="C21" s="74"/>
      <c r="D21" s="74"/>
      <c r="E21" s="74"/>
      <c r="F21" s="74"/>
    </row>
    <row r="22" spans="1:6" ht="15.95" customHeight="1" x14ac:dyDescent="0.2">
      <c r="A22" s="75"/>
      <c r="B22" s="51"/>
      <c r="C22" s="74"/>
      <c r="D22" s="74"/>
      <c r="E22" s="74"/>
      <c r="F22" s="74"/>
    </row>
    <row r="23" spans="1:6" ht="15.95" customHeight="1" x14ac:dyDescent="0.2">
      <c r="A23" s="75"/>
      <c r="B23" s="51"/>
      <c r="C23" s="74"/>
      <c r="D23" s="74"/>
      <c r="E23" s="74"/>
      <c r="F23" s="74"/>
    </row>
    <row r="24" spans="1:6" ht="15.95" customHeight="1" x14ac:dyDescent="0.2">
      <c r="A24" s="75"/>
      <c r="B24" s="51"/>
      <c r="C24" s="74"/>
      <c r="D24" s="74"/>
      <c r="E24" s="74"/>
      <c r="F24" s="74"/>
    </row>
    <row r="25" spans="1:6" ht="15.95" customHeight="1" x14ac:dyDescent="0.2">
      <c r="A25" s="75"/>
      <c r="B25" s="51"/>
      <c r="C25" s="74"/>
      <c r="D25" s="74"/>
      <c r="E25" s="74"/>
      <c r="F25" s="74"/>
    </row>
    <row r="26" spans="1:6" ht="15.95" customHeight="1" x14ac:dyDescent="0.2">
      <c r="A26" s="39"/>
      <c r="B26" s="51"/>
      <c r="C26" s="74"/>
      <c r="D26" s="74"/>
      <c r="E26" s="74"/>
      <c r="F26" s="74"/>
    </row>
    <row r="27" spans="1:6" ht="15.95" customHeight="1" x14ac:dyDescent="0.2">
      <c r="A27" s="40"/>
      <c r="B27" s="40"/>
      <c r="C27" s="40"/>
      <c r="D27" s="40"/>
      <c r="E27" s="40"/>
      <c r="F27" s="40"/>
    </row>
    <row r="28" spans="1:6" ht="15.95" customHeight="1" x14ac:dyDescent="0.2">
      <c r="A28" s="40"/>
      <c r="B28" s="40"/>
      <c r="C28" s="40"/>
      <c r="D28" s="40"/>
      <c r="E28" s="40"/>
      <c r="F28" s="40"/>
    </row>
    <row r="29" spans="1:6" ht="15.95" customHeight="1" x14ac:dyDescent="0.2">
      <c r="A29" s="40"/>
      <c r="B29" s="40"/>
      <c r="C29" s="40"/>
      <c r="D29" s="40"/>
      <c r="E29" s="40"/>
      <c r="F29" s="40"/>
    </row>
    <row r="30" spans="1:6" ht="15.95" customHeight="1" x14ac:dyDescent="0.2">
      <c r="A30" s="40"/>
      <c r="B30" s="40"/>
      <c r="C30" s="40"/>
      <c r="D30" s="40"/>
      <c r="E30" s="40"/>
      <c r="F30" s="40"/>
    </row>
    <row r="31" spans="1:6" ht="15.95" customHeight="1" x14ac:dyDescent="0.2">
      <c r="A31" s="40"/>
      <c r="B31" s="40"/>
      <c r="C31" s="40"/>
      <c r="D31" s="40"/>
      <c r="E31" s="40"/>
      <c r="F31" s="40"/>
    </row>
    <row r="32" spans="1:6" ht="15.95" customHeight="1" x14ac:dyDescent="0.2">
      <c r="A32" s="40"/>
      <c r="B32" s="40"/>
      <c r="C32" s="40"/>
      <c r="D32" s="40"/>
      <c r="E32" s="40"/>
      <c r="F32" s="40"/>
    </row>
    <row r="33" spans="1:6" ht="15.95" customHeight="1" x14ac:dyDescent="0.2">
      <c r="A33" s="40"/>
      <c r="B33" s="40"/>
      <c r="C33" s="40"/>
      <c r="D33" s="40"/>
      <c r="E33" s="40"/>
      <c r="F33" s="40"/>
    </row>
    <row r="34" spans="1:6" ht="15.95" customHeight="1" x14ac:dyDescent="0.2">
      <c r="A34" s="35"/>
      <c r="B34" s="35"/>
      <c r="C34" s="35"/>
      <c r="D34" s="35"/>
      <c r="E34" s="35"/>
      <c r="F34" s="35"/>
    </row>
    <row r="35" spans="1:6" x14ac:dyDescent="0.2">
      <c r="A35" s="10" t="s">
        <v>585</v>
      </c>
      <c r="B35" s="11"/>
      <c r="C35" s="11"/>
      <c r="D35" s="11"/>
      <c r="E35" s="11"/>
      <c r="F35" s="11"/>
    </row>
    <row r="36" spans="1:6" x14ac:dyDescent="0.2">
      <c r="A36" s="10" t="s">
        <v>586</v>
      </c>
      <c r="B36" s="10"/>
      <c r="C36" s="10"/>
      <c r="D36" s="11"/>
      <c r="E36" s="11"/>
      <c r="F36" s="11"/>
    </row>
    <row r="37" spans="1:6" x14ac:dyDescent="0.2">
      <c r="A37" s="10"/>
      <c r="B37" s="10"/>
      <c r="C37" s="10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1"/>
      <c r="B1" s="11"/>
      <c r="C1" s="11"/>
      <c r="D1" s="11"/>
      <c r="E1" s="2"/>
      <c r="F1" s="11"/>
      <c r="G1" s="11"/>
      <c r="H1" s="11"/>
      <c r="I1" s="1" t="s">
        <v>563</v>
      </c>
      <c r="J1" s="11"/>
      <c r="K1" s="11"/>
      <c r="L1" s="11"/>
    </row>
    <row r="2" spans="1:12" x14ac:dyDescent="0.2">
      <c r="A2" s="11"/>
      <c r="B2" s="11"/>
      <c r="C2" s="11"/>
      <c r="D2" s="11"/>
      <c r="E2" s="2"/>
      <c r="F2" s="11"/>
      <c r="G2" s="11"/>
      <c r="H2" s="11"/>
      <c r="I2" s="1" t="s">
        <v>564</v>
      </c>
      <c r="J2" s="11"/>
      <c r="K2" s="11"/>
      <c r="L2" s="11"/>
    </row>
    <row r="3" spans="1:12" x14ac:dyDescent="0.2">
      <c r="A3" s="11"/>
      <c r="B3" s="11"/>
      <c r="C3" s="11"/>
      <c r="D3" s="11"/>
      <c r="E3" s="2"/>
      <c r="F3" s="11"/>
      <c r="G3" s="11"/>
      <c r="H3" s="11"/>
      <c r="I3" s="1" t="s">
        <v>565</v>
      </c>
      <c r="J3" s="11"/>
      <c r="K3" s="11"/>
      <c r="L3" s="11"/>
    </row>
    <row r="4" spans="1:12" x14ac:dyDescent="0.2">
      <c r="A4" s="11"/>
      <c r="B4" s="11"/>
      <c r="C4" s="11"/>
      <c r="D4" s="2"/>
      <c r="E4" s="2"/>
      <c r="F4" s="2"/>
      <c r="G4" s="6"/>
      <c r="H4" s="11"/>
      <c r="I4" s="11"/>
      <c r="J4" s="11"/>
      <c r="K4" s="11"/>
      <c r="L4" s="11"/>
    </row>
    <row r="5" spans="1:12" x14ac:dyDescent="0.2">
      <c r="A5" s="10" t="s">
        <v>0</v>
      </c>
      <c r="B5" s="11"/>
      <c r="C5" s="11"/>
      <c r="D5" s="10"/>
      <c r="E5" s="11"/>
      <c r="F5" s="11"/>
      <c r="G5" s="11"/>
      <c r="H5" s="11"/>
      <c r="I5" s="10"/>
      <c r="J5" s="11"/>
      <c r="K5" s="11"/>
      <c r="L5" s="11"/>
    </row>
    <row r="6" spans="1:12" ht="6.75" customHeight="1" x14ac:dyDescent="0.2">
      <c r="A6" s="10"/>
      <c r="B6" s="11"/>
      <c r="C6" s="10"/>
      <c r="D6" s="11"/>
      <c r="E6" s="11"/>
      <c r="F6" s="11"/>
      <c r="G6" s="11"/>
      <c r="H6" s="11"/>
      <c r="I6" s="10"/>
      <c r="J6" s="11"/>
      <c r="K6" s="11"/>
      <c r="L6" s="11"/>
    </row>
    <row r="7" spans="1:12" x14ac:dyDescent="0.2">
      <c r="A7" s="10" t="s">
        <v>1</v>
      </c>
      <c r="B7" s="11"/>
      <c r="C7" s="11"/>
      <c r="D7" s="10"/>
      <c r="E7" s="11"/>
      <c r="F7" s="11"/>
      <c r="G7" s="11"/>
      <c r="H7" s="11"/>
      <c r="I7" s="10"/>
      <c r="J7" s="11"/>
      <c r="K7" s="11"/>
      <c r="L7" s="11"/>
    </row>
    <row r="8" spans="1:12" ht="6.75" customHeight="1" x14ac:dyDescent="0.2">
      <c r="A8" s="10"/>
      <c r="B8" s="11"/>
      <c r="C8" s="10"/>
      <c r="D8" s="10"/>
      <c r="E8" s="11"/>
      <c r="F8" s="11"/>
      <c r="G8" s="11"/>
      <c r="H8" s="11"/>
      <c r="I8" s="10"/>
      <c r="J8" s="11"/>
      <c r="K8" s="11"/>
      <c r="L8" s="11"/>
    </row>
    <row r="9" spans="1:12" x14ac:dyDescent="0.2">
      <c r="A9" s="10" t="s">
        <v>2</v>
      </c>
      <c r="B9" s="11"/>
      <c r="C9" s="10"/>
      <c r="D9" s="10"/>
      <c r="E9" s="11"/>
      <c r="F9" s="11"/>
      <c r="G9" s="11"/>
      <c r="H9" s="11"/>
      <c r="I9" s="10"/>
      <c r="J9" s="11"/>
      <c r="K9" s="11"/>
      <c r="L9" s="11"/>
    </row>
    <row r="10" spans="1:12" ht="6.75" customHeight="1" x14ac:dyDescent="0.2">
      <c r="A10" s="10"/>
      <c r="B10" s="11"/>
      <c r="C10" s="10"/>
      <c r="D10" s="10"/>
      <c r="E10" s="11"/>
      <c r="F10" s="11"/>
      <c r="G10" s="11"/>
      <c r="H10" s="11"/>
      <c r="I10" s="10"/>
      <c r="J10" s="11"/>
      <c r="K10" s="11"/>
      <c r="L10" s="11"/>
    </row>
    <row r="11" spans="1:12" x14ac:dyDescent="0.2">
      <c r="A11" s="10" t="s">
        <v>566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3.5" thickBo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">
      <c r="A15" s="25"/>
      <c r="B15" s="13"/>
      <c r="C15" s="25"/>
      <c r="D15" s="15"/>
      <c r="E15" s="12"/>
      <c r="F15" s="29"/>
      <c r="G15" s="14"/>
      <c r="H15" s="28"/>
      <c r="I15" s="14"/>
      <c r="J15" s="29"/>
      <c r="K15" s="12"/>
      <c r="L15" s="12"/>
    </row>
    <row r="16" spans="1:12" x14ac:dyDescent="0.2">
      <c r="A16" s="20" t="s">
        <v>476</v>
      </c>
      <c r="B16" s="17" t="s">
        <v>580</v>
      </c>
      <c r="C16" s="20" t="s">
        <v>560</v>
      </c>
      <c r="D16" s="22" t="s">
        <v>529</v>
      </c>
      <c r="E16" s="16" t="s">
        <v>567</v>
      </c>
      <c r="F16" s="21" t="s">
        <v>568</v>
      </c>
      <c r="G16" s="18" t="s">
        <v>569</v>
      </c>
      <c r="H16" s="19" t="s">
        <v>570</v>
      </c>
      <c r="I16" s="18" t="s">
        <v>571</v>
      </c>
      <c r="J16" s="21" t="s">
        <v>572</v>
      </c>
      <c r="K16" s="16" t="s">
        <v>573</v>
      </c>
      <c r="L16" s="16" t="s">
        <v>483</v>
      </c>
    </row>
    <row r="17" spans="1:12" x14ac:dyDescent="0.2">
      <c r="A17" s="20" t="s">
        <v>517</v>
      </c>
      <c r="B17" s="26" t="s">
        <v>574</v>
      </c>
      <c r="C17" s="20"/>
      <c r="D17" s="22" t="s">
        <v>575</v>
      </c>
      <c r="E17" s="16"/>
      <c r="F17" s="21" t="s">
        <v>576</v>
      </c>
      <c r="G17" s="18" t="s">
        <v>575</v>
      </c>
      <c r="H17" s="19"/>
      <c r="I17" s="18" t="s">
        <v>577</v>
      </c>
      <c r="J17" s="21" t="s">
        <v>578</v>
      </c>
      <c r="K17" s="16"/>
      <c r="L17" s="16"/>
    </row>
    <row r="18" spans="1:12" x14ac:dyDescent="0.2">
      <c r="A18" s="22" t="s">
        <v>515</v>
      </c>
      <c r="B18" s="26"/>
      <c r="C18" s="22"/>
      <c r="D18" s="22"/>
      <c r="E18" s="18"/>
      <c r="F18" s="21"/>
      <c r="G18" s="18"/>
      <c r="H18" s="21"/>
      <c r="I18" s="18"/>
      <c r="J18" s="21"/>
      <c r="K18" s="18"/>
      <c r="L18" s="18"/>
    </row>
    <row r="19" spans="1:12" x14ac:dyDescent="0.2">
      <c r="A19" s="24" t="s">
        <v>479</v>
      </c>
      <c r="B19" s="27" t="s">
        <v>480</v>
      </c>
      <c r="C19" s="24" t="s">
        <v>481</v>
      </c>
      <c r="D19" s="24" t="s">
        <v>485</v>
      </c>
      <c r="E19" s="23" t="s">
        <v>486</v>
      </c>
      <c r="F19" s="30" t="s">
        <v>487</v>
      </c>
      <c r="G19" s="23" t="s">
        <v>488</v>
      </c>
      <c r="H19" s="30" t="s">
        <v>489</v>
      </c>
      <c r="I19" s="23" t="s">
        <v>490</v>
      </c>
      <c r="J19" s="30" t="s">
        <v>491</v>
      </c>
      <c r="K19" s="23" t="s">
        <v>559</v>
      </c>
      <c r="L19" s="23" t="s">
        <v>579</v>
      </c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.95" customHeight="1" x14ac:dyDescent="0.2">
      <c r="A21" s="75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12" ht="15.95" customHeight="1" x14ac:dyDescent="0.2">
      <c r="A22" s="75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15.95" customHeight="1" x14ac:dyDescent="0.2">
      <c r="A23" s="75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1:12" ht="15.95" customHeight="1" x14ac:dyDescent="0.2">
      <c r="A24" s="75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2" ht="15.95" customHeight="1" x14ac:dyDescent="0.2">
      <c r="A25" s="75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ht="15.95" customHeight="1" x14ac:dyDescent="0.2">
      <c r="A26" s="39"/>
      <c r="B26" s="74"/>
      <c r="C26" s="74"/>
      <c r="D26" s="74"/>
      <c r="E26" s="74"/>
      <c r="F26" s="74"/>
      <c r="G26" s="74"/>
      <c r="H26" s="74"/>
      <c r="I26" s="40"/>
      <c r="J26" s="40"/>
      <c r="K26" s="40"/>
      <c r="L26" s="40"/>
    </row>
    <row r="27" spans="1:12" ht="15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.9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5.9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5.9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9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9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9"/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1" t="s">
        <v>499</v>
      </c>
      <c r="D4" s="35"/>
      <c r="E4" s="35"/>
    </row>
    <row r="5" spans="1:5" x14ac:dyDescent="0.2">
      <c r="A5" s="35"/>
      <c r="B5" s="35"/>
      <c r="C5" s="1" t="s">
        <v>500</v>
      </c>
      <c r="D5" s="35"/>
      <c r="E5" s="35"/>
    </row>
    <row r="6" spans="1:5" x14ac:dyDescent="0.2">
      <c r="A6" s="35"/>
      <c r="B6" s="35"/>
      <c r="C6" s="1" t="s">
        <v>501</v>
      </c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76" t="s">
        <v>506</v>
      </c>
      <c r="B9" s="35"/>
      <c r="C9" s="35"/>
      <c r="D9" s="35"/>
      <c r="E9" s="35"/>
    </row>
    <row r="10" spans="1:5" ht="9" customHeight="1" x14ac:dyDescent="0.2">
      <c r="A10" s="76"/>
      <c r="B10" s="35"/>
      <c r="C10" s="35"/>
      <c r="D10" s="35"/>
      <c r="E10" s="35"/>
    </row>
    <row r="11" spans="1:5" x14ac:dyDescent="0.2">
      <c r="A11" s="76" t="s">
        <v>1</v>
      </c>
      <c r="B11" s="35"/>
      <c r="C11" s="35"/>
      <c r="D11" s="35"/>
      <c r="E11" s="35"/>
    </row>
    <row r="12" spans="1:5" ht="9" customHeight="1" x14ac:dyDescent="0.2">
      <c r="A12" s="76"/>
      <c r="B12" s="35"/>
      <c r="C12" s="35"/>
      <c r="D12" s="35"/>
      <c r="E12" s="35"/>
    </row>
    <row r="13" spans="1:5" x14ac:dyDescent="0.2">
      <c r="A13" s="76" t="s">
        <v>2</v>
      </c>
      <c r="B13" s="35"/>
      <c r="C13" s="35"/>
      <c r="D13" s="35"/>
      <c r="E13" s="35"/>
    </row>
    <row r="14" spans="1:5" ht="21.75" customHeight="1" x14ac:dyDescent="0.2">
      <c r="A14" s="35"/>
      <c r="B14" s="35"/>
      <c r="C14" s="35"/>
      <c r="D14" s="35"/>
      <c r="E14" s="35"/>
    </row>
    <row r="15" spans="1:5" x14ac:dyDescent="0.2">
      <c r="A15" s="35" t="s">
        <v>502</v>
      </c>
      <c r="B15" s="35"/>
      <c r="C15" s="35"/>
      <c r="D15" s="35"/>
      <c r="E15" s="35"/>
    </row>
    <row r="16" spans="1:5" ht="13.5" thickBot="1" x14ac:dyDescent="0.25">
      <c r="A16" s="32"/>
      <c r="B16" s="32"/>
      <c r="C16" s="32"/>
      <c r="D16" s="32"/>
      <c r="E16" s="35"/>
    </row>
    <row r="17" spans="1:5" x14ac:dyDescent="0.2">
      <c r="A17" s="35"/>
      <c r="B17" s="35"/>
      <c r="C17" s="35"/>
      <c r="D17" s="35"/>
      <c r="E17" s="35"/>
    </row>
    <row r="18" spans="1:5" ht="24" x14ac:dyDescent="0.2">
      <c r="A18" s="77" t="s">
        <v>503</v>
      </c>
      <c r="B18" s="77" t="s">
        <v>599</v>
      </c>
      <c r="C18" s="77" t="s">
        <v>600</v>
      </c>
      <c r="D18" s="77" t="s">
        <v>504</v>
      </c>
      <c r="E18" s="11"/>
    </row>
    <row r="19" spans="1:5" x14ac:dyDescent="0.2">
      <c r="A19" s="40"/>
      <c r="B19" s="40"/>
      <c r="C19" s="40"/>
      <c r="D19" s="40"/>
      <c r="E19" s="11"/>
    </row>
    <row r="20" spans="1:5" x14ac:dyDescent="0.2">
      <c r="A20" s="40"/>
      <c r="B20" s="40"/>
      <c r="C20" s="40"/>
      <c r="D20" s="40"/>
      <c r="E20" s="11"/>
    </row>
    <row r="21" spans="1:5" x14ac:dyDescent="0.2">
      <c r="A21" s="40"/>
      <c r="B21" s="40"/>
      <c r="C21" s="40"/>
      <c r="D21" s="40"/>
      <c r="E21" s="11"/>
    </row>
    <row r="22" spans="1:5" x14ac:dyDescent="0.2">
      <c r="A22" s="40"/>
      <c r="B22" s="40"/>
      <c r="C22" s="40"/>
      <c r="D22" s="40"/>
      <c r="E22" s="11"/>
    </row>
    <row r="23" spans="1:5" x14ac:dyDescent="0.2">
      <c r="A23" s="40"/>
      <c r="B23" s="40"/>
      <c r="C23" s="40"/>
      <c r="D23" s="40"/>
      <c r="E23" s="11"/>
    </row>
    <row r="24" spans="1:5" x14ac:dyDescent="0.2">
      <c r="A24" s="40"/>
      <c r="B24" s="40"/>
      <c r="C24" s="40"/>
      <c r="D24" s="40"/>
      <c r="E24" s="11"/>
    </row>
    <row r="25" spans="1:5" x14ac:dyDescent="0.2">
      <c r="A25" s="40"/>
      <c r="B25" s="40"/>
      <c r="C25" s="40"/>
      <c r="D25" s="40"/>
      <c r="E25" s="11"/>
    </row>
    <row r="26" spans="1:5" x14ac:dyDescent="0.2">
      <c r="A26" s="40"/>
      <c r="B26" s="40"/>
      <c r="C26" s="40"/>
      <c r="D26" s="40"/>
      <c r="E26" s="11"/>
    </row>
    <row r="27" spans="1:5" x14ac:dyDescent="0.2">
      <c r="A27" s="40"/>
      <c r="B27" s="40"/>
      <c r="C27" s="40"/>
      <c r="D27" s="40"/>
      <c r="E27" s="11"/>
    </row>
    <row r="28" spans="1:5" x14ac:dyDescent="0.2">
      <c r="A28" s="40"/>
      <c r="B28" s="40"/>
      <c r="C28" s="40"/>
      <c r="D28" s="40"/>
      <c r="E28" s="11"/>
    </row>
    <row r="29" spans="1:5" x14ac:dyDescent="0.2">
      <c r="A29" s="78"/>
      <c r="B29" s="202" t="s">
        <v>505</v>
      </c>
      <c r="C29" s="198"/>
      <c r="D29" s="40"/>
      <c r="E29" s="11"/>
    </row>
    <row r="30" spans="1:5" x14ac:dyDescent="0.2">
      <c r="A30" s="11"/>
      <c r="B30" s="11"/>
      <c r="C30" s="11"/>
      <c r="D30" s="11"/>
      <c r="E30" s="11"/>
    </row>
    <row r="31" spans="1:5" x14ac:dyDescent="0.2">
      <c r="A31" s="11"/>
      <c r="B31" s="11"/>
      <c r="C31" s="11"/>
      <c r="D31" s="11"/>
      <c r="E31" s="11"/>
    </row>
    <row r="32" spans="1:5" x14ac:dyDescent="0.2">
      <c r="A32" s="11"/>
      <c r="B32" s="11"/>
      <c r="C32" s="11"/>
      <c r="D32" s="11"/>
      <c r="E32" s="11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249" t="s">
        <v>668</v>
      </c>
      <c r="B1" s="251" t="s">
        <v>669</v>
      </c>
      <c r="C1" s="253" t="s">
        <v>670</v>
      </c>
      <c r="D1" s="254"/>
    </row>
    <row r="2" spans="1:4" ht="13.5" thickBot="1" x14ac:dyDescent="0.25">
      <c r="A2" s="250"/>
      <c r="B2" s="252"/>
      <c r="C2" s="109" t="s">
        <v>671</v>
      </c>
      <c r="D2" s="110" t="s">
        <v>672</v>
      </c>
    </row>
    <row r="3" spans="1:4" x14ac:dyDescent="0.2">
      <c r="A3" s="111" t="s">
        <v>633</v>
      </c>
      <c r="B3" s="112">
        <v>0.55000000000000004</v>
      </c>
      <c r="C3" s="113">
        <f>($C$7*B3)/1000000</f>
        <v>6275.1942550000012</v>
      </c>
      <c r="D3" s="114">
        <f>($D$7*B3)/1000000</f>
        <v>604.76020000000005</v>
      </c>
    </row>
    <row r="4" spans="1:4" x14ac:dyDescent="0.2">
      <c r="A4" s="115" t="s">
        <v>673</v>
      </c>
      <c r="B4" s="116">
        <v>0.35</v>
      </c>
      <c r="C4" s="117">
        <f>($C$7*B4)/1000000</f>
        <v>3993.3054349999993</v>
      </c>
      <c r="D4" s="118">
        <f>($D$7*B4)/1000000</f>
        <v>384.84739999999999</v>
      </c>
    </row>
    <row r="5" spans="1:4" ht="13.5" thickBot="1" x14ac:dyDescent="0.25">
      <c r="A5" s="119" t="s">
        <v>634</v>
      </c>
      <c r="B5" s="120">
        <v>0.1</v>
      </c>
      <c r="C5" s="121">
        <f>($C$7*B5)/1000000</f>
        <v>1140.9444100000001</v>
      </c>
      <c r="D5" s="122">
        <f>($D$7*B5)/1000000</f>
        <v>109.9564</v>
      </c>
    </row>
    <row r="7" spans="1:4" x14ac:dyDescent="0.2">
      <c r="A7" s="68" t="s">
        <v>674</v>
      </c>
      <c r="C7" s="123">
        <f>+'F5'!D19+'F5'!D21+'F5'!D22+'F5'!D24+'F5'!E19+'F5'!E21+'F5'!E22+'F5'!E24</f>
        <v>11409444100</v>
      </c>
      <c r="D7" s="123">
        <f>+'F5'!D20+'F5'!D23+'F5'!E20+'F5'!E23</f>
        <v>1099564000</v>
      </c>
    </row>
    <row r="8" spans="1:4" x14ac:dyDescent="0.2">
      <c r="D8" s="106">
        <f>(C7+D7)-('F5'!D26+'F5'!E26)</f>
        <v>0</v>
      </c>
    </row>
    <row r="9" spans="1:4" x14ac:dyDescent="0.2">
      <c r="D9" s="106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J31"/>
  <sheetViews>
    <sheetView tabSelected="1" view="pageBreakPreview" topLeftCell="A6" zoomScaleNormal="100" zoomScaleSheetLayoutView="100" workbookViewId="0">
      <selection activeCell="A26" sqref="A26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style="150" hidden="1" customWidth="1"/>
    <col min="5" max="5" width="14.7109375" style="150" hidden="1" customWidth="1"/>
    <col min="6" max="6" width="15.28515625" customWidth="1"/>
    <col min="7" max="7" width="14.7109375" hidden="1" customWidth="1"/>
    <col min="8" max="8" width="16.140625" customWidth="1"/>
    <col min="10" max="10" width="16.5703125" bestFit="1" customWidth="1"/>
  </cols>
  <sheetData>
    <row r="2" spans="1:8" ht="13.9" customHeight="1" x14ac:dyDescent="0.2"/>
    <row r="3" spans="1:8" ht="13.9" customHeight="1" x14ac:dyDescent="0.2">
      <c r="C3" s="1" t="s">
        <v>650</v>
      </c>
      <c r="D3" s="143"/>
    </row>
    <row r="4" spans="1:8" x14ac:dyDescent="0.2">
      <c r="C4" s="1" t="s">
        <v>651</v>
      </c>
      <c r="D4" s="143"/>
    </row>
    <row r="5" spans="1:8" x14ac:dyDescent="0.2">
      <c r="C5" s="1" t="s">
        <v>652</v>
      </c>
      <c r="D5" s="143"/>
    </row>
    <row r="6" spans="1:8" x14ac:dyDescent="0.2">
      <c r="C6" s="1" t="s">
        <v>653</v>
      </c>
      <c r="D6" s="143"/>
    </row>
    <row r="7" spans="1:8" x14ac:dyDescent="0.2">
      <c r="C7" s="1"/>
      <c r="D7" s="143"/>
    </row>
    <row r="8" spans="1:8" x14ac:dyDescent="0.2">
      <c r="C8" s="1"/>
      <c r="D8" s="143"/>
    </row>
    <row r="9" spans="1:8" x14ac:dyDescent="0.2">
      <c r="A9" s="11"/>
      <c r="B9" s="11"/>
      <c r="C9" s="11"/>
      <c r="D9" s="143"/>
    </row>
    <row r="10" spans="1:8" x14ac:dyDescent="0.2">
      <c r="A10" s="11"/>
      <c r="B10" s="11"/>
      <c r="C10" s="11"/>
      <c r="D10" s="143"/>
    </row>
    <row r="11" spans="1:8" ht="13.5" thickBot="1" x14ac:dyDescent="0.25">
      <c r="A11" s="32"/>
      <c r="B11" s="32"/>
      <c r="C11" s="32"/>
      <c r="D11" s="145"/>
      <c r="E11" s="145"/>
      <c r="F11" s="32"/>
      <c r="G11" s="32"/>
      <c r="H11" s="32"/>
    </row>
    <row r="12" spans="1:8" x14ac:dyDescent="0.2">
      <c r="A12" s="11"/>
      <c r="B12" s="11"/>
      <c r="C12" s="11"/>
      <c r="D12" s="143"/>
    </row>
    <row r="13" spans="1:8" x14ac:dyDescent="0.2">
      <c r="A13" s="11"/>
      <c r="B13" s="11"/>
      <c r="C13" s="11"/>
      <c r="D13" s="143"/>
    </row>
    <row r="14" spans="1:8" ht="13.15" customHeight="1" x14ac:dyDescent="0.2">
      <c r="A14" s="13"/>
      <c r="B14" s="193" t="s">
        <v>654</v>
      </c>
      <c r="C14" s="193" t="s">
        <v>655</v>
      </c>
      <c r="D14" s="169" t="s">
        <v>657</v>
      </c>
      <c r="E14" s="169" t="s">
        <v>657</v>
      </c>
      <c r="F14" s="175" t="s">
        <v>694</v>
      </c>
      <c r="G14" s="175" t="s">
        <v>657</v>
      </c>
      <c r="H14" s="14"/>
    </row>
    <row r="15" spans="1:8" x14ac:dyDescent="0.2">
      <c r="A15" s="26" t="s">
        <v>656</v>
      </c>
      <c r="B15" s="194"/>
      <c r="C15" s="194"/>
      <c r="D15" s="170" t="s">
        <v>666</v>
      </c>
      <c r="E15" s="170" t="s">
        <v>667</v>
      </c>
      <c r="F15" s="176" t="s">
        <v>530</v>
      </c>
      <c r="G15" s="176" t="s">
        <v>667</v>
      </c>
      <c r="H15" s="108" t="s">
        <v>128</v>
      </c>
    </row>
    <row r="16" spans="1:8" x14ac:dyDescent="0.2">
      <c r="A16" s="26"/>
      <c r="B16" s="194"/>
      <c r="C16" s="194"/>
      <c r="D16" s="171" t="s">
        <v>478</v>
      </c>
      <c r="E16" s="171" t="s">
        <v>478</v>
      </c>
      <c r="F16" s="177" t="s">
        <v>478</v>
      </c>
      <c r="G16" s="177" t="s">
        <v>478</v>
      </c>
      <c r="H16" s="18"/>
    </row>
    <row r="17" spans="1:10" x14ac:dyDescent="0.2">
      <c r="A17" s="27" t="s">
        <v>479</v>
      </c>
      <c r="B17" s="27" t="s">
        <v>480</v>
      </c>
      <c r="C17" s="27" t="s">
        <v>481</v>
      </c>
      <c r="D17" s="172" t="s">
        <v>486</v>
      </c>
      <c r="E17" s="172" t="s">
        <v>486</v>
      </c>
      <c r="F17" s="178" t="s">
        <v>485</v>
      </c>
      <c r="G17" s="178" t="s">
        <v>486</v>
      </c>
      <c r="H17" s="23"/>
    </row>
    <row r="18" spans="1:10" x14ac:dyDescent="0.2">
      <c r="A18" s="11"/>
      <c r="B18" s="11"/>
      <c r="C18" s="11"/>
      <c r="D18" s="143"/>
      <c r="E18" s="143"/>
      <c r="F18" s="11"/>
      <c r="G18" s="11"/>
      <c r="H18" s="11"/>
    </row>
    <row r="19" spans="1:10" x14ac:dyDescent="0.2">
      <c r="A19" s="40" t="s">
        <v>129</v>
      </c>
      <c r="B19" s="103" t="s">
        <v>658</v>
      </c>
      <c r="C19" s="40" t="s">
        <v>659</v>
      </c>
      <c r="D19" s="173">
        <f>+'F8-1'!D15-'F8-1'!D31</f>
        <v>9434296100</v>
      </c>
      <c r="E19" s="173">
        <f>+'F8-1'!E15-'F8-1'!E31</f>
        <v>0</v>
      </c>
      <c r="F19" s="107">
        <f>+'F8-1'!D15-'F8-1'!D31</f>
        <v>9434296100</v>
      </c>
      <c r="G19" s="107">
        <f>+'F8-1'!G15-'F8-1'!G31</f>
        <v>0</v>
      </c>
      <c r="H19" s="107">
        <f>+F19+G19</f>
        <v>9434296100</v>
      </c>
    </row>
    <row r="20" spans="1:10" x14ac:dyDescent="0.2">
      <c r="A20" s="40" t="s">
        <v>129</v>
      </c>
      <c r="B20" s="103" t="s">
        <v>660</v>
      </c>
      <c r="C20" s="40" t="s">
        <v>661</v>
      </c>
      <c r="D20" s="173">
        <f>+'F8-1'!D31</f>
        <v>658129000</v>
      </c>
      <c r="E20" s="173">
        <f>+'F8-1'!E31</f>
        <v>0</v>
      </c>
      <c r="F20" s="107">
        <f>+'F8-1'!D31</f>
        <v>658129000</v>
      </c>
      <c r="G20" s="107">
        <f>+'F8-1'!G31</f>
        <v>0</v>
      </c>
      <c r="H20" s="107">
        <f t="shared" ref="H20:H26" si="0">+F20+G20</f>
        <v>658129000</v>
      </c>
    </row>
    <row r="21" spans="1:10" x14ac:dyDescent="0.2">
      <c r="A21" s="40" t="s">
        <v>3</v>
      </c>
      <c r="B21" s="103" t="s">
        <v>658</v>
      </c>
      <c r="C21" s="40" t="s">
        <v>659</v>
      </c>
      <c r="D21" s="173">
        <f>+'F8-2'!D12</f>
        <v>1107911000</v>
      </c>
      <c r="E21" s="173">
        <f>+'F8-2'!E12</f>
        <v>503528000</v>
      </c>
      <c r="F21" s="107">
        <f>+'F8-2'!F12</f>
        <v>1245884000</v>
      </c>
      <c r="G21" s="107">
        <f>+'F8-2'!G12</f>
        <v>0</v>
      </c>
      <c r="H21" s="107">
        <f t="shared" si="0"/>
        <v>1245884000</v>
      </c>
    </row>
    <row r="22" spans="1:10" x14ac:dyDescent="0.2">
      <c r="A22" s="40" t="s">
        <v>195</v>
      </c>
      <c r="B22" s="103" t="s">
        <v>658</v>
      </c>
      <c r="C22" s="40" t="s">
        <v>659</v>
      </c>
      <c r="D22" s="173">
        <f>+'F8-3'!D12</f>
        <v>78976000</v>
      </c>
      <c r="E22" s="173">
        <f>+'F8-3'!E12</f>
        <v>21356000</v>
      </c>
      <c r="F22" s="107">
        <f>+'F8-3'!F12</f>
        <v>76535000</v>
      </c>
      <c r="G22" s="107">
        <f>+'F8-3'!G12</f>
        <v>0</v>
      </c>
      <c r="H22" s="107">
        <f t="shared" si="0"/>
        <v>76535000</v>
      </c>
    </row>
    <row r="23" spans="1:10" x14ac:dyDescent="0.2">
      <c r="A23" s="40" t="s">
        <v>355</v>
      </c>
      <c r="B23" s="103" t="s">
        <v>660</v>
      </c>
      <c r="C23" s="40" t="s">
        <v>661</v>
      </c>
      <c r="D23" s="173">
        <f>+'F8-4'!D36</f>
        <v>165000000</v>
      </c>
      <c r="E23" s="173">
        <f>+'F8-4'!E36</f>
        <v>276435000</v>
      </c>
      <c r="F23" s="107">
        <f>+'F8-4'!F36</f>
        <v>47031000</v>
      </c>
      <c r="G23" s="107">
        <f>+'F8-4'!G36</f>
        <v>0</v>
      </c>
      <c r="H23" s="107">
        <f t="shared" si="0"/>
        <v>47031000</v>
      </c>
    </row>
    <row r="24" spans="1:10" x14ac:dyDescent="0.2">
      <c r="A24" s="40" t="s">
        <v>408</v>
      </c>
      <c r="B24" s="103" t="s">
        <v>658</v>
      </c>
      <c r="C24" s="40" t="s">
        <v>659</v>
      </c>
      <c r="D24" s="173">
        <f>+'F8-5'!D15</f>
        <v>253984000</v>
      </c>
      <c r="E24" s="173">
        <f>+'F8-5'!E15</f>
        <v>9393000</v>
      </c>
      <c r="F24" s="107">
        <f>+'F8-5'!F15</f>
        <v>300800000</v>
      </c>
      <c r="G24" s="107">
        <f>+'F8-5'!G15</f>
        <v>0</v>
      </c>
      <c r="H24" s="107">
        <f t="shared" si="0"/>
        <v>300800000</v>
      </c>
    </row>
    <row r="25" spans="1:10" x14ac:dyDescent="0.2">
      <c r="A25" s="11"/>
      <c r="B25" s="11"/>
      <c r="C25" s="11"/>
      <c r="D25" s="143"/>
      <c r="E25" s="143"/>
      <c r="F25" s="11"/>
      <c r="G25" s="11"/>
      <c r="H25" s="107"/>
    </row>
    <row r="26" spans="1:10" x14ac:dyDescent="0.2">
      <c r="A26" s="11"/>
      <c r="B26" s="197" t="s">
        <v>662</v>
      </c>
      <c r="C26" s="198"/>
      <c r="D26" s="173">
        <f>SUM(D19:D24)</f>
        <v>11698296100</v>
      </c>
      <c r="E26" s="173">
        <f>SUM(E19:E24)</f>
        <v>810712000</v>
      </c>
      <c r="F26" s="104">
        <f>SUM(F19:F24)</f>
        <v>11762675100</v>
      </c>
      <c r="G26" s="104">
        <f>SUM(G19:G24)</f>
        <v>0</v>
      </c>
      <c r="H26" s="107">
        <f t="shared" si="0"/>
        <v>11762675100</v>
      </c>
    </row>
    <row r="27" spans="1:10" x14ac:dyDescent="0.2">
      <c r="A27" s="11"/>
      <c r="B27" s="11"/>
      <c r="C27" s="11"/>
      <c r="D27" s="174">
        <f>D26-'F8-1'!D14</f>
        <v>-64379000</v>
      </c>
      <c r="E27" s="174">
        <f>E26-'F8-1'!E14</f>
        <v>810712000</v>
      </c>
      <c r="F27" s="105"/>
      <c r="G27" s="105"/>
      <c r="H27" s="105"/>
    </row>
    <row r="28" spans="1:10" x14ac:dyDescent="0.2">
      <c r="A28" s="11"/>
      <c r="B28" s="11"/>
      <c r="C28" s="11"/>
      <c r="D28" s="174"/>
      <c r="J28" s="140"/>
    </row>
    <row r="29" spans="1:10" x14ac:dyDescent="0.2">
      <c r="J29" s="140"/>
    </row>
    <row r="30" spans="1:10" x14ac:dyDescent="0.2">
      <c r="J30" s="140"/>
    </row>
    <row r="31" spans="1:10" x14ac:dyDescent="0.2">
      <c r="J31" s="140"/>
    </row>
  </sheetData>
  <mergeCells count="3">
    <mergeCell ref="B14:B16"/>
    <mergeCell ref="C14:C16"/>
    <mergeCell ref="B26:C26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1"/>
      <c r="B1" s="11"/>
      <c r="C1" s="11"/>
      <c r="D1" s="11"/>
      <c r="E1" s="11"/>
      <c r="F1" s="1"/>
      <c r="G1" s="11"/>
    </row>
    <row r="2" spans="1:9" ht="5.25" customHeight="1" x14ac:dyDescent="0.2">
      <c r="A2" s="11"/>
      <c r="B2" s="11"/>
      <c r="C2" s="11"/>
      <c r="D2" s="11"/>
      <c r="E2" s="11"/>
      <c r="F2" s="11"/>
      <c r="G2" s="11"/>
    </row>
    <row r="3" spans="1:9" ht="12" customHeight="1" x14ac:dyDescent="0.2">
      <c r="A3" s="11"/>
      <c r="B3" s="11"/>
      <c r="C3" s="11"/>
      <c r="D3" s="11"/>
      <c r="E3" s="86"/>
      <c r="G3" s="199" t="s">
        <v>624</v>
      </c>
      <c r="H3" s="199"/>
      <c r="I3" s="199"/>
    </row>
    <row r="4" spans="1:9" ht="12" customHeight="1" x14ac:dyDescent="0.2">
      <c r="A4" s="11"/>
      <c r="B4" s="11"/>
      <c r="C4" s="11"/>
      <c r="D4" s="11"/>
      <c r="E4" s="87"/>
      <c r="G4" s="200" t="s">
        <v>610</v>
      </c>
      <c r="H4" s="200"/>
      <c r="I4" s="200"/>
    </row>
    <row r="5" spans="1:9" ht="12" customHeight="1" x14ac:dyDescent="0.2">
      <c r="A5" s="11"/>
      <c r="B5" s="11"/>
      <c r="C5" s="11"/>
      <c r="D5" s="11"/>
      <c r="E5" s="87"/>
      <c r="G5" s="200" t="s">
        <v>623</v>
      </c>
      <c r="H5" s="200"/>
      <c r="I5" s="200"/>
    </row>
    <row r="6" spans="1:9" ht="12" customHeight="1" x14ac:dyDescent="0.2">
      <c r="A6" s="11"/>
      <c r="B6" s="11"/>
      <c r="C6" s="11"/>
      <c r="D6" s="11"/>
      <c r="E6" s="11"/>
      <c r="F6" s="11"/>
      <c r="G6" s="11"/>
    </row>
    <row r="7" spans="1:9" ht="12.75" customHeight="1" x14ac:dyDescent="0.2">
      <c r="A7" s="10" t="s">
        <v>635</v>
      </c>
      <c r="B7" s="11"/>
      <c r="C7" s="11"/>
      <c r="D7" s="11"/>
      <c r="E7" s="42"/>
      <c r="F7" s="11"/>
      <c r="G7" s="11"/>
    </row>
    <row r="8" spans="1:9" ht="4.5" customHeight="1" x14ac:dyDescent="0.2">
      <c r="A8" s="10"/>
      <c r="B8" s="11"/>
      <c r="C8" s="11"/>
      <c r="D8" s="11"/>
      <c r="E8" s="42"/>
      <c r="F8" s="11"/>
      <c r="G8" s="11"/>
    </row>
    <row r="9" spans="1:9" x14ac:dyDescent="0.2">
      <c r="A9" s="93" t="s">
        <v>636</v>
      </c>
      <c r="B9" s="10"/>
      <c r="C9" s="11"/>
      <c r="D9" s="11"/>
      <c r="E9" s="42"/>
      <c r="F9" s="11"/>
      <c r="G9" s="11"/>
    </row>
    <row r="10" spans="1:9" ht="4.5" customHeight="1" x14ac:dyDescent="0.2">
      <c r="A10" s="10"/>
      <c r="B10" s="10"/>
      <c r="C10" s="11"/>
      <c r="D10" s="11"/>
      <c r="E10" s="42"/>
      <c r="F10" s="11"/>
      <c r="G10" s="11"/>
    </row>
    <row r="11" spans="1:9" ht="13.5" x14ac:dyDescent="0.2">
      <c r="A11" s="10" t="s">
        <v>637</v>
      </c>
      <c r="B11" s="10"/>
      <c r="C11" s="11"/>
      <c r="D11" s="11"/>
      <c r="E11" s="42"/>
      <c r="F11" s="11"/>
      <c r="G11" s="11"/>
    </row>
    <row r="12" spans="1:9" ht="4.5" customHeight="1" x14ac:dyDescent="0.2">
      <c r="A12" s="10"/>
      <c r="B12" s="10"/>
      <c r="C12" s="11"/>
      <c r="D12" s="11"/>
      <c r="E12" s="42"/>
      <c r="F12" s="11"/>
      <c r="G12" s="11"/>
    </row>
    <row r="13" spans="1:9" ht="9" customHeight="1" thickBot="1" x14ac:dyDescent="0.25">
      <c r="A13" s="35"/>
      <c r="B13" s="35"/>
      <c r="C13" s="35"/>
      <c r="D13" s="35"/>
      <c r="E13" s="35"/>
      <c r="F13" s="35"/>
      <c r="G13" s="35"/>
      <c r="H13" s="8"/>
    </row>
    <row r="14" spans="1:9" ht="14.25" customHeight="1" x14ac:dyDescent="0.2">
      <c r="A14" s="227"/>
      <c r="B14" s="228"/>
      <c r="C14" s="228"/>
      <c r="D14" s="228"/>
      <c r="E14" s="228"/>
      <c r="F14" s="228"/>
      <c r="G14" s="228"/>
      <c r="H14" s="228"/>
      <c r="I14" s="229"/>
    </row>
    <row r="15" spans="1:9" ht="12.75" customHeight="1" x14ac:dyDescent="0.2">
      <c r="A15" s="197" t="s">
        <v>562</v>
      </c>
      <c r="B15" s="202"/>
      <c r="C15" s="202"/>
      <c r="D15" s="202"/>
      <c r="E15" s="202"/>
      <c r="F15" s="202"/>
      <c r="G15" s="202"/>
      <c r="H15" s="202"/>
      <c r="I15" s="198"/>
    </row>
    <row r="16" spans="1:9" ht="23.25" customHeight="1" x14ac:dyDescent="0.2">
      <c r="A16" s="203" t="s">
        <v>683</v>
      </c>
      <c r="B16" s="204"/>
      <c r="C16" s="204"/>
      <c r="D16" s="204"/>
      <c r="E16" s="204"/>
      <c r="F16" s="204"/>
      <c r="G16" s="204"/>
      <c r="H16" s="204"/>
      <c r="I16" s="205"/>
    </row>
    <row r="17" spans="1:9" ht="23.25" customHeight="1" x14ac:dyDescent="0.2">
      <c r="A17" s="206"/>
      <c r="B17" s="207"/>
      <c r="C17" s="207"/>
      <c r="D17" s="207"/>
      <c r="E17" s="207"/>
      <c r="F17" s="207"/>
      <c r="G17" s="207"/>
      <c r="H17" s="207"/>
      <c r="I17" s="208"/>
    </row>
    <row r="18" spans="1:9" ht="23.25" customHeight="1" x14ac:dyDescent="0.2">
      <c r="A18" s="206"/>
      <c r="B18" s="207"/>
      <c r="C18" s="207"/>
      <c r="D18" s="207"/>
      <c r="E18" s="207"/>
      <c r="F18" s="207"/>
      <c r="G18" s="207"/>
      <c r="H18" s="207"/>
      <c r="I18" s="208"/>
    </row>
    <row r="19" spans="1:9" ht="23.25" customHeight="1" x14ac:dyDescent="0.2">
      <c r="A19" s="209"/>
      <c r="B19" s="210"/>
      <c r="C19" s="210"/>
      <c r="D19" s="210"/>
      <c r="E19" s="210"/>
      <c r="F19" s="210"/>
      <c r="G19" s="210"/>
      <c r="H19" s="210"/>
      <c r="I19" s="211"/>
    </row>
    <row r="20" spans="1:9" ht="12.75" customHeight="1" x14ac:dyDescent="0.2">
      <c r="A20" s="35"/>
      <c r="B20" s="35"/>
      <c r="C20" s="35"/>
      <c r="D20" s="35"/>
      <c r="E20" s="35"/>
      <c r="F20" s="35"/>
      <c r="G20" s="35"/>
      <c r="H20" s="8"/>
    </row>
    <row r="21" spans="1:9" ht="12.75" customHeight="1" x14ac:dyDescent="0.2">
      <c r="A21" s="197" t="s">
        <v>609</v>
      </c>
      <c r="B21" s="202"/>
      <c r="C21" s="202"/>
      <c r="D21" s="202"/>
      <c r="E21" s="202"/>
      <c r="F21" s="202"/>
      <c r="G21" s="202"/>
      <c r="H21" s="202"/>
      <c r="I21" s="198"/>
    </row>
    <row r="22" spans="1:9" ht="12.75" customHeight="1" x14ac:dyDescent="0.2">
      <c r="A22" s="195" t="s">
        <v>603</v>
      </c>
      <c r="B22" s="218" t="s">
        <v>477</v>
      </c>
      <c r="C22" s="219"/>
      <c r="D22" s="219"/>
      <c r="E22" s="219"/>
      <c r="F22" s="220"/>
      <c r="G22" s="218" t="s">
        <v>604</v>
      </c>
      <c r="H22" s="219"/>
      <c r="I22" s="220"/>
    </row>
    <row r="23" spans="1:9" ht="12.75" customHeight="1" x14ac:dyDescent="0.2">
      <c r="A23" s="234"/>
      <c r="B23" s="221"/>
      <c r="C23" s="222"/>
      <c r="D23" s="222"/>
      <c r="E23" s="222"/>
      <c r="F23" s="223"/>
      <c r="G23" s="221"/>
      <c r="H23" s="222"/>
      <c r="I23" s="223"/>
    </row>
    <row r="24" spans="1:9" ht="12.75" customHeight="1" x14ac:dyDescent="0.2">
      <c r="A24" s="11"/>
      <c r="B24" s="11"/>
      <c r="C24" s="11"/>
      <c r="D24" s="11"/>
      <c r="E24" s="11"/>
      <c r="G24" s="11"/>
      <c r="H24" s="11"/>
      <c r="I24" s="84"/>
    </row>
    <row r="25" spans="1:9" ht="28.5" customHeight="1" x14ac:dyDescent="0.2">
      <c r="A25" s="124" t="s">
        <v>638</v>
      </c>
      <c r="B25" s="224" t="s">
        <v>675</v>
      </c>
      <c r="C25" s="225"/>
      <c r="D25" s="225"/>
      <c r="E25" s="225"/>
      <c r="F25" s="226"/>
      <c r="G25" s="224" t="s">
        <v>676</v>
      </c>
      <c r="H25" s="225"/>
      <c r="I25" s="226"/>
    </row>
    <row r="26" spans="1:9" ht="28.5" customHeight="1" x14ac:dyDescent="0.2">
      <c r="A26" s="124" t="s">
        <v>639</v>
      </c>
      <c r="B26" s="224" t="s">
        <v>677</v>
      </c>
      <c r="C26" s="225"/>
      <c r="D26" s="225"/>
      <c r="E26" s="225"/>
      <c r="F26" s="226"/>
      <c r="G26" s="224" t="s">
        <v>676</v>
      </c>
      <c r="H26" s="225"/>
      <c r="I26" s="226"/>
    </row>
    <row r="27" spans="1:9" ht="28.5" customHeight="1" x14ac:dyDescent="0.2">
      <c r="A27" s="124" t="s">
        <v>640</v>
      </c>
      <c r="B27" s="224" t="s">
        <v>634</v>
      </c>
      <c r="C27" s="225"/>
      <c r="D27" s="225"/>
      <c r="E27" s="225"/>
      <c r="F27" s="226"/>
      <c r="G27" s="224" t="s">
        <v>676</v>
      </c>
      <c r="H27" s="225"/>
      <c r="I27" s="226"/>
    </row>
    <row r="28" spans="1:9" ht="12.75" customHeight="1" x14ac:dyDescent="0.2">
      <c r="A28" s="44"/>
      <c r="B28" s="85"/>
      <c r="C28" s="85"/>
      <c r="D28" s="85"/>
      <c r="E28" s="85"/>
      <c r="F28" s="85"/>
      <c r="G28" s="35"/>
      <c r="H28" s="85"/>
      <c r="I28" s="85"/>
    </row>
    <row r="29" spans="1:9" ht="12.75" customHeight="1" x14ac:dyDescent="0.2">
      <c r="A29" s="197" t="s">
        <v>611</v>
      </c>
      <c r="B29" s="202"/>
      <c r="C29" s="202"/>
      <c r="D29" s="202"/>
      <c r="E29" s="202"/>
      <c r="F29" s="202"/>
      <c r="G29" s="202"/>
      <c r="H29" s="202"/>
      <c r="I29" s="198"/>
    </row>
    <row r="30" spans="1:9" ht="12.75" customHeight="1" x14ac:dyDescent="0.2">
      <c r="A30" s="195" t="s">
        <v>476</v>
      </c>
      <c r="B30" s="212" t="s">
        <v>477</v>
      </c>
      <c r="C30" s="213"/>
      <c r="D30" s="213"/>
      <c r="E30" s="213"/>
      <c r="F30" s="213"/>
      <c r="G30" s="213"/>
      <c r="H30" s="213"/>
      <c r="I30" s="214"/>
    </row>
    <row r="31" spans="1:9" ht="12.75" customHeight="1" x14ac:dyDescent="0.2">
      <c r="A31" s="201"/>
      <c r="B31" s="215"/>
      <c r="C31" s="216"/>
      <c r="D31" s="216"/>
      <c r="E31" s="216"/>
      <c r="F31" s="216"/>
      <c r="G31" s="216"/>
      <c r="H31" s="216"/>
      <c r="I31" s="217"/>
    </row>
    <row r="32" spans="1:9" ht="12.75" customHeight="1" x14ac:dyDescent="0.2">
      <c r="A32" s="19"/>
      <c r="B32" s="19"/>
      <c r="C32" s="19"/>
      <c r="D32" s="19"/>
      <c r="E32" s="21"/>
      <c r="F32" s="43"/>
      <c r="G32" s="21"/>
    </row>
    <row r="33" spans="1:9" s="131" customFormat="1" ht="46.9" customHeight="1" x14ac:dyDescent="0.2">
      <c r="A33" s="125"/>
      <c r="B33" s="230"/>
      <c r="C33" s="231"/>
      <c r="D33" s="231"/>
      <c r="E33" s="231"/>
      <c r="F33" s="231"/>
      <c r="G33" s="231"/>
      <c r="H33" s="231"/>
      <c r="I33" s="232"/>
    </row>
    <row r="34" spans="1:9" ht="12.75" customHeight="1" x14ac:dyDescent="0.2">
      <c r="A34" s="11"/>
      <c r="B34" s="11"/>
      <c r="C34" s="11"/>
      <c r="D34" s="11"/>
      <c r="E34" s="11"/>
      <c r="F34" s="11"/>
      <c r="G34" s="11"/>
    </row>
    <row r="35" spans="1:9" ht="12.75" customHeight="1" x14ac:dyDescent="0.2">
      <c r="A35" s="197" t="s">
        <v>605</v>
      </c>
      <c r="B35" s="202"/>
      <c r="C35" s="202"/>
      <c r="D35" s="202"/>
      <c r="E35" s="202"/>
      <c r="F35" s="202"/>
      <c r="G35" s="202"/>
      <c r="H35" s="202"/>
      <c r="I35" s="198"/>
    </row>
    <row r="36" spans="1:9" x14ac:dyDescent="0.2">
      <c r="A36" s="195" t="s">
        <v>476</v>
      </c>
      <c r="B36" s="212" t="s">
        <v>477</v>
      </c>
      <c r="C36" s="213"/>
      <c r="D36" s="213"/>
      <c r="E36" s="213"/>
      <c r="F36" s="213"/>
      <c r="G36" s="213"/>
      <c r="H36" s="213"/>
      <c r="I36" s="214"/>
    </row>
    <row r="37" spans="1:9" x14ac:dyDescent="0.2">
      <c r="A37" s="201"/>
      <c r="B37" s="215"/>
      <c r="C37" s="216"/>
      <c r="D37" s="216"/>
      <c r="E37" s="216"/>
      <c r="F37" s="216"/>
      <c r="G37" s="216"/>
      <c r="H37" s="216"/>
      <c r="I37" s="217"/>
    </row>
    <row r="38" spans="1:9" x14ac:dyDescent="0.2">
      <c r="A38" s="19"/>
      <c r="B38" s="19"/>
      <c r="C38" s="19"/>
      <c r="D38" s="19"/>
      <c r="E38" s="21"/>
      <c r="F38" s="43"/>
      <c r="G38" s="21"/>
    </row>
    <row r="39" spans="1:9" ht="45" customHeight="1" x14ac:dyDescent="0.2">
      <c r="A39" s="125">
        <v>1</v>
      </c>
      <c r="B39" s="233" t="s">
        <v>678</v>
      </c>
      <c r="C39" s="231"/>
      <c r="D39" s="231"/>
      <c r="E39" s="231"/>
      <c r="F39" s="231"/>
      <c r="G39" s="231"/>
      <c r="H39" s="231"/>
      <c r="I39" s="232"/>
    </row>
    <row r="40" spans="1:9" ht="12.75" customHeight="1" x14ac:dyDescent="0.2">
      <c r="A40" s="35"/>
      <c r="B40" s="35"/>
      <c r="C40" s="35"/>
      <c r="D40" s="35"/>
      <c r="E40" s="35"/>
      <c r="F40" s="44"/>
      <c r="G40" s="35"/>
    </row>
    <row r="41" spans="1:9" x14ac:dyDescent="0.2">
      <c r="A41" s="197" t="s">
        <v>606</v>
      </c>
      <c r="B41" s="202"/>
      <c r="C41" s="202"/>
      <c r="D41" s="202"/>
      <c r="E41" s="202"/>
      <c r="F41" s="202"/>
      <c r="G41" s="202"/>
      <c r="H41" s="202"/>
      <c r="I41" s="198"/>
    </row>
    <row r="42" spans="1:9" x14ac:dyDescent="0.2">
      <c r="A42" s="195" t="s">
        <v>476</v>
      </c>
      <c r="B42" s="195" t="s">
        <v>561</v>
      </c>
      <c r="C42" s="195" t="s">
        <v>607</v>
      </c>
      <c r="D42" s="197" t="s">
        <v>608</v>
      </c>
      <c r="E42" s="202"/>
      <c r="F42" s="202"/>
      <c r="G42" s="202"/>
      <c r="H42" s="202"/>
      <c r="I42" s="83"/>
    </row>
    <row r="43" spans="1:9" x14ac:dyDescent="0.2">
      <c r="A43" s="201"/>
      <c r="B43" s="201"/>
      <c r="C43" s="201"/>
      <c r="D43" s="126">
        <v>2014</v>
      </c>
      <c r="E43" s="127">
        <f>+D43+1</f>
        <v>2015</v>
      </c>
      <c r="F43" s="127">
        <f>+E43+1</f>
        <v>2016</v>
      </c>
      <c r="G43" s="127">
        <f>+F43+1</f>
        <v>2017</v>
      </c>
      <c r="H43" s="127">
        <f>+G43+1</f>
        <v>2018</v>
      </c>
      <c r="I43" s="89" t="s">
        <v>612</v>
      </c>
    </row>
    <row r="44" spans="1:9" x14ac:dyDescent="0.2">
      <c r="A44" s="11"/>
      <c r="B44" s="11"/>
      <c r="C44" s="11"/>
      <c r="D44" s="39"/>
      <c r="E44" s="88"/>
      <c r="F44" s="39"/>
      <c r="G44" s="39"/>
      <c r="H44" s="90"/>
      <c r="I44" s="90"/>
    </row>
    <row r="45" spans="1:9" ht="52.5" customHeight="1" x14ac:dyDescent="0.2">
      <c r="A45" s="125" t="s">
        <v>638</v>
      </c>
      <c r="B45" s="125" t="s">
        <v>646</v>
      </c>
      <c r="C45" s="128" t="s">
        <v>684</v>
      </c>
      <c r="D45" s="129">
        <v>0.6</v>
      </c>
      <c r="E45" s="129">
        <v>0.62</v>
      </c>
      <c r="F45" s="129">
        <v>0.63</v>
      </c>
      <c r="G45" s="129">
        <v>0.65</v>
      </c>
      <c r="H45" s="129">
        <v>0.67</v>
      </c>
      <c r="I45" s="130" t="s">
        <v>647</v>
      </c>
    </row>
    <row r="46" spans="1:9" ht="119.25" customHeight="1" x14ac:dyDescent="0.2">
      <c r="A46" s="125" t="s">
        <v>685</v>
      </c>
      <c r="B46" s="125" t="s">
        <v>646</v>
      </c>
      <c r="C46" s="128" t="s">
        <v>686</v>
      </c>
      <c r="D46" s="129">
        <v>0.37</v>
      </c>
      <c r="E46" s="129">
        <v>0.21</v>
      </c>
      <c r="F46" s="125"/>
      <c r="G46" s="125"/>
      <c r="H46" s="125"/>
      <c r="I46" s="130" t="s">
        <v>679</v>
      </c>
    </row>
    <row r="47" spans="1:9" ht="119.25" customHeight="1" x14ac:dyDescent="0.2">
      <c r="A47" s="125" t="s">
        <v>687</v>
      </c>
      <c r="B47" s="125" t="s">
        <v>646</v>
      </c>
      <c r="C47" s="128" t="s">
        <v>688</v>
      </c>
      <c r="D47" s="129">
        <v>0.31</v>
      </c>
      <c r="E47" s="129">
        <v>0.23</v>
      </c>
      <c r="F47" s="129">
        <v>0.23</v>
      </c>
      <c r="G47" s="129">
        <v>0.23</v>
      </c>
      <c r="H47" s="125"/>
      <c r="I47" s="130" t="s">
        <v>679</v>
      </c>
    </row>
    <row r="48" spans="1:9" ht="67.5" customHeight="1" x14ac:dyDescent="0.2">
      <c r="A48" s="125" t="s">
        <v>680</v>
      </c>
      <c r="B48" s="130" t="s">
        <v>681</v>
      </c>
      <c r="C48" s="128" t="s">
        <v>682</v>
      </c>
      <c r="D48" s="129">
        <v>0.75</v>
      </c>
      <c r="E48" s="129">
        <v>0.8</v>
      </c>
      <c r="F48" s="129">
        <v>0.85</v>
      </c>
      <c r="G48" s="129">
        <v>0.9</v>
      </c>
      <c r="H48" s="129">
        <v>0.92</v>
      </c>
      <c r="I48" s="130" t="s">
        <v>647</v>
      </c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</sheetData>
  <mergeCells count="29">
    <mergeCell ref="A29:I29"/>
    <mergeCell ref="A30:A31"/>
    <mergeCell ref="A22:A23"/>
    <mergeCell ref="B27:F27"/>
    <mergeCell ref="G22:I23"/>
    <mergeCell ref="G25:I25"/>
    <mergeCell ref="G26:I26"/>
    <mergeCell ref="G27:I27"/>
    <mergeCell ref="B39:I39"/>
    <mergeCell ref="D42:H42"/>
    <mergeCell ref="A36:A37"/>
    <mergeCell ref="A42:A43"/>
    <mergeCell ref="B36:I37"/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11"/>
      <c r="B3" s="11"/>
      <c r="C3" s="11"/>
      <c r="D3" s="11"/>
      <c r="E3" s="2"/>
      <c r="F3" s="2"/>
      <c r="G3" s="11"/>
      <c r="H3" s="1" t="s">
        <v>538</v>
      </c>
      <c r="I3" s="11"/>
      <c r="J3" s="11"/>
      <c r="K3" s="11"/>
    </row>
    <row r="4" spans="1:11" x14ac:dyDescent="0.2">
      <c r="A4" s="11"/>
      <c r="B4" s="11"/>
      <c r="C4" s="11"/>
      <c r="D4" s="11"/>
      <c r="E4" s="2"/>
      <c r="F4" s="2"/>
      <c r="G4" s="11"/>
      <c r="H4" s="1" t="s">
        <v>539</v>
      </c>
      <c r="I4" s="11"/>
      <c r="J4" s="11"/>
      <c r="K4" s="11"/>
    </row>
    <row r="5" spans="1:11" x14ac:dyDescent="0.2">
      <c r="A5" s="11"/>
      <c r="B5" s="11"/>
      <c r="C5" s="11"/>
      <c r="D5" s="11"/>
      <c r="E5" s="2"/>
      <c r="F5" s="2"/>
      <c r="G5" s="11"/>
      <c r="H5" s="1" t="s">
        <v>540</v>
      </c>
      <c r="I5" s="11"/>
      <c r="J5" s="11"/>
      <c r="K5" s="11"/>
    </row>
    <row r="6" spans="1:11" ht="6.75" customHeight="1" x14ac:dyDescent="0.2">
      <c r="A6" s="11"/>
      <c r="B6" s="11"/>
      <c r="C6" s="11"/>
      <c r="D6" s="2"/>
      <c r="E6" s="2"/>
      <c r="F6" s="2"/>
      <c r="G6" s="11"/>
      <c r="H6" s="11"/>
      <c r="I6" s="11"/>
      <c r="J6" s="11"/>
      <c r="K6" s="11"/>
    </row>
    <row r="7" spans="1:11" x14ac:dyDescent="0.2">
      <c r="A7" s="10" t="s">
        <v>0</v>
      </c>
      <c r="B7" s="11"/>
      <c r="C7" s="11"/>
      <c r="D7" s="2"/>
      <c r="E7" s="2"/>
      <c r="F7" s="2"/>
      <c r="G7" s="11"/>
      <c r="H7" s="11"/>
      <c r="I7" s="11"/>
      <c r="J7" s="10"/>
      <c r="K7" s="11"/>
    </row>
    <row r="8" spans="1:11" ht="7.5" customHeight="1" x14ac:dyDescent="0.2">
      <c r="A8" s="11"/>
      <c r="B8" s="11"/>
      <c r="C8" s="11"/>
      <c r="D8" s="2"/>
      <c r="E8" s="2"/>
      <c r="F8" s="2"/>
      <c r="G8" s="11"/>
      <c r="H8" s="11"/>
      <c r="I8" s="11"/>
      <c r="J8" s="10"/>
      <c r="K8" s="11"/>
    </row>
    <row r="9" spans="1:11" x14ac:dyDescent="0.2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0"/>
      <c r="K9" s="11"/>
    </row>
    <row r="10" spans="1:11" ht="7.5" customHeight="1" x14ac:dyDescent="0.2">
      <c r="A10" s="10"/>
      <c r="B10" s="11"/>
      <c r="C10" s="11"/>
      <c r="D10" s="10"/>
      <c r="E10" s="11"/>
      <c r="F10" s="11"/>
      <c r="G10" s="11"/>
      <c r="H10" s="11"/>
      <c r="I10" s="11"/>
      <c r="J10" s="11"/>
      <c r="K10" s="11"/>
    </row>
    <row r="11" spans="1:11" x14ac:dyDescent="0.2">
      <c r="A11" s="10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7.5" customHeight="1" x14ac:dyDescent="0.2">
      <c r="A12" s="10"/>
      <c r="B12" s="11"/>
      <c r="C12" s="11"/>
      <c r="D12" s="10"/>
      <c r="E12" s="11"/>
      <c r="F12" s="11"/>
      <c r="G12" s="11"/>
      <c r="H12" s="11"/>
      <c r="I12" s="11"/>
      <c r="J12" s="11"/>
      <c r="K12" s="11"/>
    </row>
    <row r="13" spans="1:11" x14ac:dyDescent="0.2">
      <c r="A13" s="10" t="s">
        <v>541</v>
      </c>
      <c r="B13" s="11"/>
      <c r="C13" s="11"/>
      <c r="D13" s="10"/>
      <c r="E13" s="11"/>
      <c r="F13" s="11"/>
      <c r="G13" s="11"/>
      <c r="H13" s="11"/>
      <c r="I13" s="11"/>
      <c r="J13" s="10"/>
      <c r="K13" s="11"/>
    </row>
    <row r="14" spans="1:11" ht="7.5" customHeight="1" x14ac:dyDescent="0.2">
      <c r="A14" s="10"/>
      <c r="B14" s="11"/>
      <c r="C14" s="11"/>
      <c r="D14" s="10"/>
      <c r="E14" s="11"/>
      <c r="F14" s="11"/>
      <c r="G14" s="11"/>
      <c r="H14" s="11"/>
      <c r="I14" s="11"/>
      <c r="J14" s="11"/>
      <c r="K14" s="11"/>
    </row>
    <row r="15" spans="1:11" ht="13.5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/>
      <c r="B17" s="14"/>
      <c r="C17" s="37"/>
      <c r="D17" s="235" t="s">
        <v>542</v>
      </c>
      <c r="E17" s="236"/>
      <c r="F17" s="14"/>
      <c r="G17" s="14"/>
      <c r="H17" s="239" t="s">
        <v>543</v>
      </c>
      <c r="I17" s="239"/>
      <c r="J17" s="239"/>
      <c r="K17" s="236"/>
    </row>
    <row r="18" spans="1:11" x14ac:dyDescent="0.2">
      <c r="A18" s="18" t="s">
        <v>476</v>
      </c>
      <c r="B18" s="18" t="s">
        <v>544</v>
      </c>
      <c r="C18" s="18" t="s">
        <v>545</v>
      </c>
      <c r="D18" s="237" t="s">
        <v>546</v>
      </c>
      <c r="E18" s="238"/>
      <c r="F18" s="18" t="s">
        <v>547</v>
      </c>
      <c r="G18" s="18" t="s">
        <v>548</v>
      </c>
      <c r="H18" s="11"/>
      <c r="I18" s="21"/>
      <c r="J18" s="21"/>
      <c r="K18" s="26"/>
    </row>
    <row r="19" spans="1:11" x14ac:dyDescent="0.2">
      <c r="A19" s="18" t="s">
        <v>549</v>
      </c>
      <c r="B19" s="18"/>
      <c r="C19" s="18" t="s">
        <v>534</v>
      </c>
      <c r="D19" s="47" t="s">
        <v>550</v>
      </c>
      <c r="E19" s="47" t="s">
        <v>551</v>
      </c>
      <c r="F19" s="18" t="s">
        <v>552</v>
      </c>
      <c r="G19" s="18" t="s">
        <v>534</v>
      </c>
      <c r="H19" s="14" t="s">
        <v>553</v>
      </c>
      <c r="I19" s="14" t="s">
        <v>554</v>
      </c>
      <c r="J19" s="15" t="s">
        <v>555</v>
      </c>
      <c r="K19" s="14" t="s">
        <v>556</v>
      </c>
    </row>
    <row r="20" spans="1:11" x14ac:dyDescent="0.2">
      <c r="A20" s="18"/>
      <c r="B20" s="18"/>
      <c r="C20" s="18" t="s">
        <v>478</v>
      </c>
      <c r="D20" s="48" t="s">
        <v>557</v>
      </c>
      <c r="E20" s="48" t="s">
        <v>557</v>
      </c>
      <c r="F20" s="18" t="s">
        <v>558</v>
      </c>
      <c r="G20" s="49"/>
      <c r="H20" s="49"/>
      <c r="I20" s="49"/>
      <c r="J20" s="50"/>
      <c r="K20" s="49"/>
    </row>
    <row r="21" spans="1:11" x14ac:dyDescent="0.2">
      <c r="A21" s="18"/>
      <c r="B21" s="18"/>
      <c r="C21" s="18"/>
      <c r="D21" s="48"/>
      <c r="E21" s="48"/>
      <c r="F21" s="18"/>
      <c r="G21" s="49"/>
      <c r="H21" s="49"/>
      <c r="I21" s="49"/>
      <c r="J21" s="50"/>
      <c r="K21" s="49"/>
    </row>
    <row r="22" spans="1:11" x14ac:dyDescent="0.2">
      <c r="A22" s="23" t="s">
        <v>479</v>
      </c>
      <c r="B22" s="23" t="s">
        <v>480</v>
      </c>
      <c r="C22" s="23" t="s">
        <v>481</v>
      </c>
      <c r="D22" s="23" t="s">
        <v>485</v>
      </c>
      <c r="E22" s="23" t="s">
        <v>486</v>
      </c>
      <c r="F22" s="23" t="s">
        <v>487</v>
      </c>
      <c r="G22" s="23" t="s">
        <v>488</v>
      </c>
      <c r="H22" s="23" t="s">
        <v>489</v>
      </c>
      <c r="I22" s="23" t="s">
        <v>490</v>
      </c>
      <c r="J22" s="24" t="s">
        <v>491</v>
      </c>
      <c r="K22" s="23" t="s">
        <v>559</v>
      </c>
    </row>
    <row r="23" spans="1:1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38"/>
    </row>
    <row r="24" spans="1:11" ht="15.95" customHeight="1" x14ac:dyDescent="0.2">
      <c r="A24" s="39"/>
      <c r="B24" s="39"/>
      <c r="C24" s="39"/>
      <c r="D24" s="51"/>
      <c r="E24" s="51"/>
      <c r="F24" s="51"/>
      <c r="G24" s="51"/>
      <c r="H24" s="51"/>
      <c r="I24" s="40"/>
      <c r="J24" s="46"/>
      <c r="K24" s="40"/>
    </row>
    <row r="25" spans="1:11" ht="15.95" customHeight="1" x14ac:dyDescent="0.2">
      <c r="A25" s="39"/>
      <c r="B25" s="39"/>
      <c r="C25" s="39"/>
      <c r="D25" s="51"/>
      <c r="E25" s="51"/>
      <c r="F25" s="51"/>
      <c r="G25" s="51"/>
      <c r="H25" s="51"/>
      <c r="I25" s="40"/>
      <c r="J25" s="46"/>
      <c r="K25" s="40"/>
    </row>
    <row r="26" spans="1:11" ht="15.95" customHeight="1" x14ac:dyDescent="0.2">
      <c r="A26" s="39"/>
      <c r="B26" s="39"/>
      <c r="C26" s="39"/>
      <c r="D26" s="51"/>
      <c r="E26" s="51"/>
      <c r="F26" s="51"/>
      <c r="G26" s="51"/>
      <c r="H26" s="51"/>
      <c r="I26" s="40"/>
      <c r="J26" s="46"/>
      <c r="K26" s="40"/>
    </row>
    <row r="27" spans="1:11" ht="15.95" customHeight="1" x14ac:dyDescent="0.2">
      <c r="A27" s="39"/>
      <c r="B27" s="39"/>
      <c r="C27" s="39"/>
      <c r="D27" s="51"/>
      <c r="E27" s="51"/>
      <c r="F27" s="51"/>
      <c r="G27" s="51"/>
      <c r="H27" s="51"/>
      <c r="I27" s="40"/>
      <c r="J27" s="46"/>
      <c r="K27" s="40"/>
    </row>
    <row r="28" spans="1:11" ht="15.95" customHeight="1" x14ac:dyDescent="0.2">
      <c r="A28" s="39"/>
      <c r="B28" s="39"/>
      <c r="C28" s="39"/>
      <c r="D28" s="51"/>
      <c r="E28" s="51"/>
      <c r="F28" s="51"/>
      <c r="G28" s="51"/>
      <c r="H28" s="51"/>
      <c r="I28" s="40"/>
      <c r="J28" s="46"/>
      <c r="K28" s="40"/>
    </row>
    <row r="29" spans="1:1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view="pageBreakPreview" zoomScaleNormal="100" zoomScaleSheetLayoutView="100" workbookViewId="0">
      <pane ySplit="13" topLeftCell="A17" activePane="bottomLeft" state="frozen"/>
      <selection pane="bottomLeft" activeCell="I21" sqref="I21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67.28515625" customWidth="1"/>
    <col min="4" max="4" width="16.85546875" style="150" customWidth="1"/>
    <col min="5" max="5" width="16.85546875" style="150" hidden="1" customWidth="1"/>
    <col min="6" max="7" width="16.85546875" style="131" hidden="1" customWidth="1"/>
    <col min="8" max="8" width="16.85546875" style="131" customWidth="1"/>
    <col min="9" max="9" width="15.85546875" bestFit="1" customWidth="1"/>
    <col min="12" max="12" width="17.5703125" bestFit="1" customWidth="1"/>
    <col min="13" max="13" width="14.85546875" bestFit="1" customWidth="1"/>
  </cols>
  <sheetData>
    <row r="1" spans="1:13" x14ac:dyDescent="0.2">
      <c r="A1" s="11"/>
      <c r="B1" s="11"/>
      <c r="C1" s="1" t="s">
        <v>625</v>
      </c>
      <c r="D1" s="151"/>
      <c r="E1" s="143"/>
      <c r="F1" s="164"/>
      <c r="G1" s="164"/>
      <c r="H1" s="164"/>
    </row>
    <row r="2" spans="1:13" x14ac:dyDescent="0.2">
      <c r="A2" s="11"/>
      <c r="B2" s="11"/>
      <c r="C2" s="1" t="s">
        <v>589</v>
      </c>
      <c r="D2" s="151"/>
      <c r="E2" s="143"/>
      <c r="F2" s="164"/>
      <c r="G2" s="164"/>
      <c r="H2" s="164"/>
    </row>
    <row r="3" spans="1:13" x14ac:dyDescent="0.2">
      <c r="A3" s="11"/>
      <c r="B3" s="11"/>
      <c r="C3" s="1" t="s">
        <v>596</v>
      </c>
      <c r="D3" s="151"/>
      <c r="E3" s="143"/>
      <c r="F3" s="164"/>
      <c r="G3" s="164"/>
      <c r="H3" s="164"/>
    </row>
    <row r="4" spans="1:13" x14ac:dyDescent="0.2">
      <c r="A4" s="11"/>
      <c r="B4" s="11"/>
      <c r="C4" s="1"/>
      <c r="D4" s="151"/>
      <c r="E4" s="143"/>
      <c r="F4" s="164"/>
      <c r="G4" s="164"/>
      <c r="H4" s="164"/>
    </row>
    <row r="5" spans="1:13" x14ac:dyDescent="0.2">
      <c r="A5" s="11"/>
      <c r="B5" s="11"/>
      <c r="C5" s="1"/>
      <c r="D5" s="151"/>
      <c r="E5" s="143"/>
      <c r="F5" s="164"/>
      <c r="G5" s="164"/>
      <c r="H5" s="164"/>
    </row>
    <row r="6" spans="1:13" x14ac:dyDescent="0.2">
      <c r="A6" s="11"/>
      <c r="B6" s="11"/>
      <c r="C6" s="1"/>
      <c r="D6" s="151"/>
      <c r="E6" s="143"/>
      <c r="F6" s="164"/>
      <c r="G6" s="164"/>
      <c r="H6" s="164"/>
    </row>
    <row r="7" spans="1:13" ht="16.5" customHeight="1" x14ac:dyDescent="0.2">
      <c r="A7" s="10" t="s">
        <v>635</v>
      </c>
      <c r="B7" s="11"/>
      <c r="C7" s="1"/>
      <c r="D7" s="153"/>
      <c r="E7" s="144"/>
      <c r="F7" s="165"/>
      <c r="G7" s="165"/>
      <c r="H7" s="165"/>
    </row>
    <row r="8" spans="1:13" ht="18" customHeight="1" x14ac:dyDescent="0.2">
      <c r="A8" s="240" t="s">
        <v>636</v>
      </c>
      <c r="B8" s="240"/>
      <c r="C8" s="240"/>
      <c r="D8" s="153"/>
      <c r="E8" s="144"/>
      <c r="F8" s="165"/>
      <c r="G8" s="165"/>
      <c r="H8" s="165"/>
    </row>
    <row r="9" spans="1:13" ht="16.5" customHeight="1" x14ac:dyDescent="0.2">
      <c r="A9" s="10" t="s">
        <v>637</v>
      </c>
      <c r="B9" s="11"/>
      <c r="C9" s="11"/>
      <c r="D9" s="151"/>
      <c r="E9" s="143"/>
      <c r="F9" s="164"/>
      <c r="G9" s="164"/>
      <c r="H9" s="164"/>
    </row>
    <row r="10" spans="1:13" ht="13.5" thickBot="1" x14ac:dyDescent="0.25">
      <c r="A10" s="32"/>
      <c r="B10" s="32"/>
      <c r="C10" s="32"/>
      <c r="D10" s="183"/>
      <c r="E10" s="145"/>
      <c r="F10" s="166"/>
      <c r="G10" s="166"/>
      <c r="H10" s="166"/>
    </row>
    <row r="11" spans="1:13" x14ac:dyDescent="0.2">
      <c r="A11" s="11"/>
      <c r="B11" s="11"/>
      <c r="C11" s="11"/>
      <c r="D11" s="151"/>
      <c r="E11" s="143"/>
      <c r="F11" s="164"/>
      <c r="G11" s="164"/>
      <c r="H11" s="164"/>
    </row>
    <row r="12" spans="1:13" ht="61.5" customHeight="1" x14ac:dyDescent="0.2">
      <c r="A12" s="41" t="s">
        <v>601</v>
      </c>
      <c r="B12" s="241" t="s">
        <v>588</v>
      </c>
      <c r="C12" s="242"/>
      <c r="D12" s="184" t="s">
        <v>693</v>
      </c>
      <c r="E12" s="146" t="s">
        <v>689</v>
      </c>
      <c r="F12" s="167" t="s">
        <v>691</v>
      </c>
      <c r="G12" s="167" t="s">
        <v>649</v>
      </c>
      <c r="H12" s="167" t="s">
        <v>690</v>
      </c>
    </row>
    <row r="13" spans="1:13" ht="13.15" customHeight="1" x14ac:dyDescent="0.2">
      <c r="A13" s="52">
        <v>-1</v>
      </c>
      <c r="B13" s="243">
        <v>-2</v>
      </c>
      <c r="C13" s="244"/>
      <c r="D13" s="185">
        <v>-3</v>
      </c>
      <c r="E13" s="147">
        <v>-4</v>
      </c>
      <c r="F13" s="168">
        <v>-3</v>
      </c>
      <c r="G13" s="168">
        <v>-4</v>
      </c>
      <c r="H13" s="168">
        <v>-4</v>
      </c>
    </row>
    <row r="14" spans="1:13" s="102" customFormat="1" x14ac:dyDescent="0.2">
      <c r="A14" s="70"/>
      <c r="B14" s="245" t="s">
        <v>128</v>
      </c>
      <c r="C14" s="246"/>
      <c r="D14" s="186">
        <f>+H15+'F8-2'!H12+'F8-3'!H12+'F8-4'!H36+'F8-5'!H15</f>
        <v>11762675100</v>
      </c>
      <c r="E14" s="148"/>
      <c r="F14" s="132"/>
      <c r="G14" s="132">
        <f>+G15+'F8-2'!G12+'F8-3'!G12+'F8-3'!G49+'F8-4'!G13+'F8-4'!G36+'F8-5'!G15</f>
        <v>0</v>
      </c>
      <c r="H14" s="132">
        <f>+D14</f>
        <v>11762675100</v>
      </c>
      <c r="I14" s="132"/>
      <c r="J14" s="179"/>
      <c r="L14" s="180"/>
      <c r="M14" s="181"/>
    </row>
    <row r="15" spans="1:13" s="101" customFormat="1" ht="14.1" customHeight="1" x14ac:dyDescent="0.2">
      <c r="A15" s="55">
        <v>0</v>
      </c>
      <c r="B15" s="55"/>
      <c r="C15" s="4" t="s">
        <v>129</v>
      </c>
      <c r="D15" s="186">
        <f>+D16+D22+D28+D34+D40+D46</f>
        <v>10092425100</v>
      </c>
      <c r="E15" s="148">
        <f>+E16+E22+E28+E34+E40+E46</f>
        <v>0</v>
      </c>
      <c r="F15" s="132"/>
      <c r="G15" s="132">
        <f>E15</f>
        <v>0</v>
      </c>
      <c r="H15" s="132">
        <f>+D15</f>
        <v>10092425100</v>
      </c>
      <c r="L15" s="180"/>
      <c r="M15" s="181"/>
    </row>
    <row r="16" spans="1:13" s="101" customFormat="1" ht="14.1" customHeight="1" x14ac:dyDescent="0.2">
      <c r="A16" s="55" t="s">
        <v>592</v>
      </c>
      <c r="B16" s="55"/>
      <c r="C16" s="4" t="s">
        <v>130</v>
      </c>
      <c r="D16" s="186">
        <f>SUM(D17:D21)</f>
        <v>3453944100</v>
      </c>
      <c r="E16" s="148">
        <f>SUM(E17:E21)</f>
        <v>0</v>
      </c>
      <c r="F16" s="132"/>
      <c r="G16" s="132">
        <f>E16</f>
        <v>0</v>
      </c>
      <c r="H16" s="132">
        <f>+D16</f>
        <v>3453944100</v>
      </c>
    </row>
    <row r="17" spans="1:8" s="3" customFormat="1" ht="14.1" customHeight="1" x14ac:dyDescent="0.2">
      <c r="A17" s="56" t="s">
        <v>131</v>
      </c>
      <c r="B17" s="56"/>
      <c r="C17" s="40" t="s">
        <v>132</v>
      </c>
      <c r="D17" s="187">
        <f>+[1]Remuneraciones!$D$10</f>
        <v>3448944100</v>
      </c>
      <c r="E17" s="149"/>
      <c r="F17" s="133"/>
      <c r="G17" s="133"/>
      <c r="H17" s="133">
        <f>+D17</f>
        <v>3448944100</v>
      </c>
    </row>
    <row r="18" spans="1:8" s="3" customFormat="1" ht="14.1" customHeight="1" x14ac:dyDescent="0.2">
      <c r="A18" s="56" t="s">
        <v>133</v>
      </c>
      <c r="B18" s="56"/>
      <c r="C18" s="40" t="s">
        <v>134</v>
      </c>
      <c r="D18" s="187"/>
      <c r="E18" s="149"/>
      <c r="F18" s="133"/>
      <c r="G18" s="133"/>
      <c r="H18" s="133"/>
    </row>
    <row r="19" spans="1:8" s="3" customFormat="1" ht="14.1" customHeight="1" x14ac:dyDescent="0.2">
      <c r="A19" s="56" t="s">
        <v>135</v>
      </c>
      <c r="B19" s="56"/>
      <c r="C19" s="40" t="s">
        <v>136</v>
      </c>
      <c r="D19" s="187"/>
      <c r="E19" s="149"/>
      <c r="F19" s="133"/>
      <c r="G19" s="133"/>
      <c r="H19" s="133"/>
    </row>
    <row r="20" spans="1:8" s="3" customFormat="1" ht="14.1" customHeight="1" x14ac:dyDescent="0.2">
      <c r="A20" s="56" t="s">
        <v>137</v>
      </c>
      <c r="B20" s="56"/>
      <c r="C20" s="40" t="s">
        <v>138</v>
      </c>
      <c r="D20" s="187"/>
      <c r="E20" s="149"/>
      <c r="F20" s="133"/>
      <c r="G20" s="133"/>
      <c r="H20" s="133"/>
    </row>
    <row r="21" spans="1:8" s="3" customFormat="1" ht="14.1" customHeight="1" x14ac:dyDescent="0.2">
      <c r="A21" s="56" t="s">
        <v>139</v>
      </c>
      <c r="B21" s="56"/>
      <c r="C21" s="40" t="s">
        <v>140</v>
      </c>
      <c r="D21" s="187">
        <f>+[1]Remuneraciones!$D$14</f>
        <v>5000000</v>
      </c>
      <c r="E21" s="149"/>
      <c r="F21" s="133"/>
      <c r="G21" s="133"/>
      <c r="H21" s="133">
        <f>+D21</f>
        <v>5000000</v>
      </c>
    </row>
    <row r="22" spans="1:8" s="101" customFormat="1" ht="14.1" customHeight="1" x14ac:dyDescent="0.2">
      <c r="A22" s="55" t="s">
        <v>141</v>
      </c>
      <c r="B22" s="55"/>
      <c r="C22" s="4" t="s">
        <v>142</v>
      </c>
      <c r="D22" s="186">
        <f>SUM(D23:D27)</f>
        <v>14000000</v>
      </c>
      <c r="E22" s="148">
        <f>SUM(E23:E27)</f>
        <v>0</v>
      </c>
      <c r="F22" s="132">
        <f t="shared" ref="F22:F46" si="0">D22</f>
        <v>14000000</v>
      </c>
      <c r="G22" s="132">
        <f>E22</f>
        <v>0</v>
      </c>
      <c r="H22" s="132">
        <f>+F22+G22</f>
        <v>14000000</v>
      </c>
    </row>
    <row r="23" spans="1:8" s="3" customFormat="1" ht="14.1" customHeight="1" x14ac:dyDescent="0.2">
      <c r="A23" s="56" t="s">
        <v>143</v>
      </c>
      <c r="B23" s="56"/>
      <c r="C23" s="40" t="s">
        <v>144</v>
      </c>
      <c r="D23" s="187">
        <f>+[1]Remuneraciones!$D$16</f>
        <v>14000000</v>
      </c>
      <c r="E23" s="149"/>
      <c r="F23" s="133"/>
      <c r="G23" s="133"/>
      <c r="H23" s="133">
        <f>+D23</f>
        <v>14000000</v>
      </c>
    </row>
    <row r="24" spans="1:8" s="3" customFormat="1" ht="14.1" customHeight="1" x14ac:dyDescent="0.2">
      <c r="A24" s="56" t="s">
        <v>145</v>
      </c>
      <c r="B24" s="56"/>
      <c r="C24" s="40" t="s">
        <v>146</v>
      </c>
      <c r="D24" s="187"/>
      <c r="E24" s="149"/>
      <c r="F24" s="133"/>
      <c r="G24" s="133"/>
      <c r="H24" s="133"/>
    </row>
    <row r="25" spans="1:8" x14ac:dyDescent="0.2">
      <c r="A25" s="56" t="s">
        <v>147</v>
      </c>
      <c r="B25" s="56"/>
      <c r="C25" s="40" t="s">
        <v>148</v>
      </c>
      <c r="D25" s="187"/>
      <c r="E25" s="149"/>
      <c r="F25" s="133"/>
      <c r="G25" s="133"/>
      <c r="H25" s="133"/>
    </row>
    <row r="26" spans="1:8" x14ac:dyDescent="0.2">
      <c r="A26" s="56" t="s">
        <v>149</v>
      </c>
      <c r="B26" s="56"/>
      <c r="C26" s="40" t="s">
        <v>150</v>
      </c>
      <c r="D26" s="187"/>
      <c r="E26" s="149"/>
      <c r="F26" s="133"/>
      <c r="G26" s="133"/>
      <c r="H26" s="133"/>
    </row>
    <row r="27" spans="1:8" x14ac:dyDescent="0.2">
      <c r="A27" s="56" t="s">
        <v>151</v>
      </c>
      <c r="B27" s="56"/>
      <c r="C27" s="40" t="s">
        <v>152</v>
      </c>
      <c r="D27" s="187"/>
      <c r="E27" s="149"/>
      <c r="F27" s="133"/>
      <c r="G27" s="133"/>
      <c r="H27" s="133"/>
    </row>
    <row r="28" spans="1:8" s="102" customFormat="1" x14ac:dyDescent="0.2">
      <c r="A28" s="55" t="s">
        <v>153</v>
      </c>
      <c r="B28" s="55"/>
      <c r="C28" s="4" t="s">
        <v>154</v>
      </c>
      <c r="D28" s="186">
        <f>SUM(D29:D33)</f>
        <v>5096240000</v>
      </c>
      <c r="E28" s="148">
        <f>SUM(E29:E33)</f>
        <v>0</v>
      </c>
      <c r="F28" s="132">
        <f>SUM(F29:F33)</f>
        <v>0</v>
      </c>
      <c r="G28" s="132">
        <f>E28</f>
        <v>0</v>
      </c>
      <c r="H28" s="132">
        <f>+D28</f>
        <v>5096240000</v>
      </c>
    </row>
    <row r="29" spans="1:8" x14ac:dyDescent="0.2">
      <c r="A29" s="56" t="s">
        <v>155</v>
      </c>
      <c r="B29" s="56"/>
      <c r="C29" s="40" t="s">
        <v>156</v>
      </c>
      <c r="D29" s="187">
        <f>+[1]Remuneraciones!$D$22</f>
        <v>948320000</v>
      </c>
      <c r="E29" s="149"/>
      <c r="F29" s="133"/>
      <c r="G29" s="133"/>
      <c r="H29" s="133">
        <f>+D29</f>
        <v>948320000</v>
      </c>
    </row>
    <row r="30" spans="1:8" x14ac:dyDescent="0.2">
      <c r="A30" s="56" t="s">
        <v>157</v>
      </c>
      <c r="B30" s="56"/>
      <c r="C30" s="40" t="s">
        <v>158</v>
      </c>
      <c r="D30" s="187">
        <f>+[1]Remuneraciones!$D$23</f>
        <v>2271311000</v>
      </c>
      <c r="E30" s="149"/>
      <c r="F30" s="133"/>
      <c r="G30" s="133"/>
      <c r="H30" s="133">
        <f t="shared" ref="H30:H33" si="1">+D30</f>
        <v>2271311000</v>
      </c>
    </row>
    <row r="31" spans="1:8" x14ac:dyDescent="0.2">
      <c r="A31" s="56" t="s">
        <v>159</v>
      </c>
      <c r="B31" s="56"/>
      <c r="C31" s="40" t="s">
        <v>160</v>
      </c>
      <c r="D31" s="187">
        <f>+[1]Remuneraciones!$D$24</f>
        <v>658129000</v>
      </c>
      <c r="E31" s="149"/>
      <c r="F31" s="133"/>
      <c r="G31" s="133"/>
      <c r="H31" s="133">
        <f t="shared" si="1"/>
        <v>658129000</v>
      </c>
    </row>
    <row r="32" spans="1:8" x14ac:dyDescent="0.2">
      <c r="A32" s="56" t="s">
        <v>161</v>
      </c>
      <c r="B32" s="56"/>
      <c r="C32" s="40" t="s">
        <v>162</v>
      </c>
      <c r="D32" s="187">
        <f>+[1]Remuneraciones!$D$25</f>
        <v>566485000</v>
      </c>
      <c r="E32" s="149"/>
      <c r="F32" s="133"/>
      <c r="G32" s="133"/>
      <c r="H32" s="133">
        <f t="shared" si="1"/>
        <v>566485000</v>
      </c>
    </row>
    <row r="33" spans="1:8" x14ac:dyDescent="0.2">
      <c r="A33" s="56" t="s">
        <v>163</v>
      </c>
      <c r="B33" s="56"/>
      <c r="C33" s="40" t="s">
        <v>164</v>
      </c>
      <c r="D33" s="187">
        <f>+[1]Remuneraciones!$D$26</f>
        <v>651995000</v>
      </c>
      <c r="E33" s="149"/>
      <c r="F33" s="133"/>
      <c r="G33" s="133"/>
      <c r="H33" s="133">
        <f t="shared" si="1"/>
        <v>651995000</v>
      </c>
    </row>
    <row r="34" spans="1:8" s="102" customFormat="1" x14ac:dyDescent="0.2">
      <c r="A34" s="57" t="s">
        <v>165</v>
      </c>
      <c r="B34" s="57"/>
      <c r="C34" s="4" t="s">
        <v>166</v>
      </c>
      <c r="D34" s="186">
        <f>SUM(D35:D39)</f>
        <v>770840000</v>
      </c>
      <c r="E34" s="148">
        <f>SUM(E35:E39)</f>
        <v>0</v>
      </c>
      <c r="F34" s="132">
        <f>SUM(F35:F39)</f>
        <v>0</v>
      </c>
      <c r="G34" s="132">
        <f>E34</f>
        <v>0</v>
      </c>
      <c r="H34" s="132">
        <f>+D34</f>
        <v>770840000</v>
      </c>
    </row>
    <row r="35" spans="1:8" x14ac:dyDescent="0.2">
      <c r="A35" s="58" t="s">
        <v>167</v>
      </c>
      <c r="B35" s="58"/>
      <c r="C35" s="40" t="s">
        <v>168</v>
      </c>
      <c r="D35" s="187">
        <f>+[1]Remuneraciones!$D$28</f>
        <v>731310000</v>
      </c>
      <c r="E35" s="149"/>
      <c r="F35" s="133"/>
      <c r="G35" s="133"/>
      <c r="H35" s="133">
        <f>+D35</f>
        <v>731310000</v>
      </c>
    </row>
    <row r="36" spans="1:8" x14ac:dyDescent="0.2">
      <c r="A36" s="58" t="s">
        <v>169</v>
      </c>
      <c r="B36" s="58"/>
      <c r="C36" s="40" t="s">
        <v>170</v>
      </c>
      <c r="D36" s="187"/>
      <c r="E36" s="149"/>
      <c r="F36" s="133"/>
      <c r="G36" s="133"/>
      <c r="H36" s="133"/>
    </row>
    <row r="37" spans="1:8" x14ac:dyDescent="0.2">
      <c r="A37" s="58" t="s">
        <v>171</v>
      </c>
      <c r="B37" s="58"/>
      <c r="C37" s="40" t="s">
        <v>172</v>
      </c>
      <c r="D37" s="187"/>
      <c r="E37" s="149"/>
      <c r="F37" s="133"/>
      <c r="G37" s="133"/>
      <c r="H37" s="133"/>
    </row>
    <row r="38" spans="1:8" x14ac:dyDescent="0.2">
      <c r="A38" s="58" t="s">
        <v>173</v>
      </c>
      <c r="B38" s="58"/>
      <c r="C38" s="40" t="s">
        <v>174</v>
      </c>
      <c r="D38" s="187"/>
      <c r="E38" s="149"/>
      <c r="F38" s="133"/>
      <c r="G38" s="133"/>
      <c r="H38" s="133"/>
    </row>
    <row r="39" spans="1:8" x14ac:dyDescent="0.2">
      <c r="A39" s="58" t="s">
        <v>175</v>
      </c>
      <c r="B39" s="58"/>
      <c r="C39" s="40" t="s">
        <v>176</v>
      </c>
      <c r="D39" s="187">
        <f>+[1]Remuneraciones!$D$32</f>
        <v>39530000</v>
      </c>
      <c r="E39" s="149"/>
      <c r="F39" s="133"/>
      <c r="G39" s="133"/>
      <c r="H39" s="133">
        <f>+D39</f>
        <v>39530000</v>
      </c>
    </row>
    <row r="40" spans="1:8" s="102" customFormat="1" x14ac:dyDescent="0.2">
      <c r="A40" s="57" t="s">
        <v>177</v>
      </c>
      <c r="B40" s="57"/>
      <c r="C40" s="4" t="s">
        <v>178</v>
      </c>
      <c r="D40" s="186">
        <f>SUM(D41:D45)</f>
        <v>757401000</v>
      </c>
      <c r="E40" s="148">
        <f>SUM(E41:E45)</f>
        <v>0</v>
      </c>
      <c r="F40" s="132">
        <f>SUM(F41:F43)</f>
        <v>0</v>
      </c>
      <c r="G40" s="132">
        <f>E40</f>
        <v>0</v>
      </c>
      <c r="H40" s="132">
        <f>+D40</f>
        <v>757401000</v>
      </c>
    </row>
    <row r="41" spans="1:8" x14ac:dyDescent="0.2">
      <c r="A41" s="58" t="s">
        <v>179</v>
      </c>
      <c r="B41" s="58"/>
      <c r="C41" s="40" t="s">
        <v>180</v>
      </c>
      <c r="D41" s="187">
        <f>+[1]Remuneraciones!$D$34</f>
        <v>401628000</v>
      </c>
      <c r="E41" s="149"/>
      <c r="F41" s="133"/>
      <c r="G41" s="133"/>
      <c r="H41" s="133">
        <f>+D41</f>
        <v>401628000</v>
      </c>
    </row>
    <row r="42" spans="1:8" x14ac:dyDescent="0.2">
      <c r="A42" s="58" t="s">
        <v>181</v>
      </c>
      <c r="B42" s="58"/>
      <c r="C42" s="40" t="s">
        <v>182</v>
      </c>
      <c r="D42" s="187">
        <f>+[1]Remuneraciones!$D$35</f>
        <v>118591000</v>
      </c>
      <c r="E42" s="149"/>
      <c r="F42" s="133"/>
      <c r="G42" s="133"/>
      <c r="H42" s="133">
        <f>+D42</f>
        <v>118591000</v>
      </c>
    </row>
    <row r="43" spans="1:8" x14ac:dyDescent="0.2">
      <c r="A43" s="58" t="s">
        <v>183</v>
      </c>
      <c r="B43" s="58"/>
      <c r="C43" s="40" t="s">
        <v>184</v>
      </c>
      <c r="D43" s="187">
        <f>+[1]Remuneraciones!$D$36</f>
        <v>237182000</v>
      </c>
      <c r="E43" s="149"/>
      <c r="F43" s="133"/>
      <c r="G43" s="133"/>
      <c r="H43" s="133">
        <f>+D43</f>
        <v>237182000</v>
      </c>
    </row>
    <row r="44" spans="1:8" x14ac:dyDescent="0.2">
      <c r="A44" s="58" t="s">
        <v>185</v>
      </c>
      <c r="B44" s="58"/>
      <c r="C44" s="40" t="s">
        <v>186</v>
      </c>
      <c r="D44" s="187"/>
      <c r="E44" s="149"/>
      <c r="F44" s="133"/>
      <c r="G44" s="133"/>
      <c r="H44" s="133"/>
    </row>
    <row r="45" spans="1:8" x14ac:dyDescent="0.2">
      <c r="A45" s="58" t="s">
        <v>187</v>
      </c>
      <c r="B45" s="58"/>
      <c r="C45" s="40" t="s">
        <v>188</v>
      </c>
      <c r="D45" s="187"/>
      <c r="E45" s="149"/>
      <c r="F45" s="133"/>
      <c r="G45" s="133"/>
      <c r="H45" s="133"/>
    </row>
    <row r="46" spans="1:8" s="102" customFormat="1" x14ac:dyDescent="0.2">
      <c r="A46" s="55" t="s">
        <v>189</v>
      </c>
      <c r="B46" s="55"/>
      <c r="C46" s="4" t="s">
        <v>190</v>
      </c>
      <c r="D46" s="186">
        <f>SUM(D47:D48)</f>
        <v>0</v>
      </c>
      <c r="E46" s="148">
        <f>SUM(E47:E48)</f>
        <v>0</v>
      </c>
      <c r="F46" s="132">
        <f t="shared" si="0"/>
        <v>0</v>
      </c>
      <c r="G46" s="132">
        <f>E46</f>
        <v>0</v>
      </c>
      <c r="H46" s="132">
        <f>+D46</f>
        <v>0</v>
      </c>
    </row>
    <row r="47" spans="1:8" x14ac:dyDescent="0.2">
      <c r="A47" s="56" t="s">
        <v>191</v>
      </c>
      <c r="B47" s="56"/>
      <c r="C47" s="40" t="s">
        <v>192</v>
      </c>
      <c r="D47" s="187">
        <f>+[2]Remuneraciones!$D41</f>
        <v>0</v>
      </c>
      <c r="E47" s="149">
        <f>+'[2]Plazas Nuevas'!$D41</f>
        <v>0</v>
      </c>
      <c r="F47" s="133"/>
      <c r="G47" s="133"/>
      <c r="H47" s="133">
        <f>+D47</f>
        <v>0</v>
      </c>
    </row>
    <row r="48" spans="1:8" x14ac:dyDescent="0.2">
      <c r="A48" s="56" t="s">
        <v>193</v>
      </c>
      <c r="B48" s="56"/>
      <c r="C48" s="40" t="s">
        <v>194</v>
      </c>
      <c r="D48" s="187"/>
      <c r="E48" s="149">
        <f>+'[2]Plazas Nuevas'!$D42</f>
        <v>0</v>
      </c>
      <c r="F48" s="133"/>
      <c r="G48" s="133"/>
      <c r="H48" s="133"/>
    </row>
    <row r="49" spans="1:8" x14ac:dyDescent="0.2">
      <c r="A49" s="11"/>
      <c r="B49" s="11"/>
      <c r="C49" s="11"/>
      <c r="D49" s="143"/>
      <c r="E49" s="143"/>
      <c r="F49" s="164"/>
      <c r="G49" s="164"/>
      <c r="H49" s="164"/>
    </row>
  </sheetData>
  <mergeCells count="4">
    <mergeCell ref="A8:C8"/>
    <mergeCell ref="B12:C12"/>
    <mergeCell ref="B13:C13"/>
    <mergeCell ref="B14:C14"/>
  </mergeCells>
  <phoneticPr fontId="0" type="noConversion"/>
  <printOptions horizontalCentered="1"/>
  <pageMargins left="0.51181102362204722" right="0.35433070866141736" top="1.3385826771653544" bottom="0.98425196850393704" header="0.74803149606299213" footer="0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view="pageBreakPreview" topLeftCell="A19" zoomScaleNormal="115" zoomScaleSheetLayoutView="100" workbookViewId="0">
      <selection activeCell="H30" sqref="H30"/>
    </sheetView>
  </sheetViews>
  <sheetFormatPr baseColWidth="10" defaultRowHeight="12" x14ac:dyDescent="0.2"/>
  <cols>
    <col min="1" max="1" width="11.42578125" style="11" customWidth="1"/>
    <col min="2" max="2" width="3" style="11" customWidth="1"/>
    <col min="3" max="3" width="61.42578125" style="11" customWidth="1"/>
    <col min="4" max="4" width="16.85546875" style="143" hidden="1" customWidth="1"/>
    <col min="5" max="5" width="15.85546875" style="143" hidden="1" customWidth="1"/>
    <col min="6" max="6" width="16.85546875" style="11" customWidth="1"/>
    <col min="7" max="7" width="16.85546875" style="11" hidden="1" customWidth="1"/>
    <col min="8" max="8" width="16.85546875" style="11" customWidth="1"/>
    <col min="9" max="16384" width="11.42578125" style="11"/>
  </cols>
  <sheetData>
    <row r="1" spans="1:8" x14ac:dyDescent="0.2">
      <c r="C1" s="247" t="s">
        <v>626</v>
      </c>
      <c r="D1" s="247"/>
      <c r="E1" s="155"/>
      <c r="F1" s="151"/>
      <c r="G1" s="152"/>
    </row>
    <row r="2" spans="1:8" x14ac:dyDescent="0.2">
      <c r="C2" s="247" t="s">
        <v>590</v>
      </c>
      <c r="D2" s="247"/>
      <c r="E2" s="155"/>
      <c r="F2" s="151"/>
      <c r="G2" s="152"/>
    </row>
    <row r="3" spans="1:8" x14ac:dyDescent="0.2">
      <c r="C3" s="247" t="s">
        <v>597</v>
      </c>
      <c r="D3" s="247"/>
      <c r="E3" s="155"/>
      <c r="F3" s="151"/>
      <c r="G3" s="152"/>
    </row>
    <row r="4" spans="1:8" ht="12" customHeight="1" x14ac:dyDescent="0.2">
      <c r="A4" s="10"/>
      <c r="C4" s="1"/>
      <c r="D4" s="144"/>
      <c r="E4" s="144"/>
      <c r="F4" s="153"/>
      <c r="G4" s="153"/>
    </row>
    <row r="5" spans="1:8" ht="13.5" customHeight="1" x14ac:dyDescent="0.2">
      <c r="A5" s="10" t="s">
        <v>635</v>
      </c>
      <c r="C5" s="1"/>
      <c r="D5" s="144"/>
      <c r="E5" s="144"/>
      <c r="F5" s="153"/>
      <c r="G5" s="153"/>
    </row>
    <row r="6" spans="1:8" ht="15" customHeight="1" x14ac:dyDescent="0.2">
      <c r="A6" s="240" t="s">
        <v>636</v>
      </c>
      <c r="B6" s="240"/>
      <c r="C6" s="240"/>
      <c r="D6" s="144"/>
      <c r="E6" s="144"/>
      <c r="F6" s="153"/>
      <c r="G6" s="153"/>
    </row>
    <row r="7" spans="1:8" ht="13.5" customHeight="1" x14ac:dyDescent="0.2">
      <c r="A7" s="10" t="s">
        <v>637</v>
      </c>
      <c r="D7" s="144"/>
      <c r="E7" s="144"/>
      <c r="F7" s="153"/>
      <c r="G7" s="153"/>
    </row>
    <row r="8" spans="1:8" ht="6.75" customHeight="1" x14ac:dyDescent="0.2">
      <c r="F8" s="151"/>
      <c r="G8" s="151"/>
    </row>
    <row r="9" spans="1:8" ht="61.5" customHeight="1" x14ac:dyDescent="0.2">
      <c r="A9" s="41" t="s">
        <v>601</v>
      </c>
      <c r="B9" s="241" t="s">
        <v>588</v>
      </c>
      <c r="C9" s="242"/>
      <c r="D9" s="146" t="s">
        <v>648</v>
      </c>
      <c r="E9" s="146" t="s">
        <v>649</v>
      </c>
      <c r="F9" s="154" t="s">
        <v>691</v>
      </c>
      <c r="G9" s="182" t="s">
        <v>649</v>
      </c>
      <c r="H9" s="191" t="s">
        <v>690</v>
      </c>
    </row>
    <row r="10" spans="1:8" x14ac:dyDescent="0.2">
      <c r="A10" s="52">
        <v>-1</v>
      </c>
      <c r="B10" s="243">
        <v>-2</v>
      </c>
      <c r="C10" s="244"/>
      <c r="D10" s="147">
        <v>-3</v>
      </c>
      <c r="E10" s="147">
        <v>-4</v>
      </c>
      <c r="F10" s="53">
        <v>-3</v>
      </c>
      <c r="G10" s="188">
        <v>-4</v>
      </c>
      <c r="H10" s="192">
        <v>-4</v>
      </c>
    </row>
    <row r="11" spans="1:8" ht="12.75" customHeight="1" x14ac:dyDescent="0.2">
      <c r="A11" s="46"/>
      <c r="B11" s="45"/>
      <c r="C11" s="45"/>
      <c r="H11" s="40"/>
    </row>
    <row r="12" spans="1:8" s="10" customFormat="1" ht="14.1" customHeight="1" x14ac:dyDescent="0.2">
      <c r="A12" s="55">
        <v>1</v>
      </c>
      <c r="B12" s="55"/>
      <c r="C12" s="4" t="s">
        <v>3</v>
      </c>
      <c r="D12" s="156">
        <f>+D13+D19+D25+D33+D41+D46+D50+D54+D64+D69</f>
        <v>1107911000</v>
      </c>
      <c r="E12" s="156">
        <f>+E13+E19+E25+E33+E41+E46+E50+E54+E64+E69</f>
        <v>503528000</v>
      </c>
      <c r="F12" s="100">
        <f>+F13+F19+F25+F33+F41+F46+F50+F54+F64+F69</f>
        <v>1245884000</v>
      </c>
      <c r="G12" s="189">
        <f>+G13+G19+G25+G33+G41+G46+G50+G54+G64+G69</f>
        <v>0</v>
      </c>
      <c r="H12" s="99">
        <f>+H13+H19+H25+H33+H41+H46+H50+H54+H64+H69</f>
        <v>1245884000</v>
      </c>
    </row>
    <row r="13" spans="1:8" s="10" customFormat="1" ht="14.1" customHeight="1" x14ac:dyDescent="0.2">
      <c r="A13" s="55" t="s">
        <v>4</v>
      </c>
      <c r="B13" s="55"/>
      <c r="C13" s="4" t="s">
        <v>5</v>
      </c>
      <c r="D13" s="156">
        <f>SUM(D14:D18)</f>
        <v>349824000</v>
      </c>
      <c r="E13" s="156">
        <f>SUM(E14:E18)</f>
        <v>101500000</v>
      </c>
      <c r="F13" s="100">
        <f>SUM(F14:F18)</f>
        <v>435936000</v>
      </c>
      <c r="G13" s="189">
        <f>SUM(G14:G18)</f>
        <v>0</v>
      </c>
      <c r="H13" s="99">
        <f>SUM(H14:H18)</f>
        <v>435936000</v>
      </c>
    </row>
    <row r="14" spans="1:8" ht="14.1" customHeight="1" x14ac:dyDescent="0.2">
      <c r="A14" s="56" t="s">
        <v>6</v>
      </c>
      <c r="B14" s="56"/>
      <c r="C14" s="40" t="s">
        <v>7</v>
      </c>
      <c r="D14" s="157">
        <f>+[3]Detalle!$AA$11</f>
        <v>192666000</v>
      </c>
      <c r="E14" s="157">
        <f>+[3]Detalle!$AC$11</f>
        <v>100000000</v>
      </c>
      <c r="F14" s="59">
        <f>+[1]Detalle!$Z$10</f>
        <v>267773000</v>
      </c>
      <c r="G14" s="69"/>
      <c r="H14" s="54">
        <f>F14+G14</f>
        <v>267773000</v>
      </c>
    </row>
    <row r="15" spans="1:8" ht="14.1" customHeight="1" x14ac:dyDescent="0.2">
      <c r="A15" s="56" t="s">
        <v>8</v>
      </c>
      <c r="B15" s="56"/>
      <c r="C15" s="40" t="s">
        <v>9</v>
      </c>
      <c r="D15" s="157">
        <f>+[3]Detalle!$AA$18</f>
        <v>6984000</v>
      </c>
      <c r="E15" s="157">
        <f>+[3]Detalle!$AC$18</f>
        <v>0</v>
      </c>
      <c r="F15" s="59">
        <f>+[1]Detalle!$Z$17</f>
        <v>4000000</v>
      </c>
      <c r="G15" s="69">
        <f>+[3]Detalle!$AD$18</f>
        <v>0</v>
      </c>
      <c r="H15" s="54">
        <f t="shared" ref="H15:H18" si="0">F15+G15</f>
        <v>4000000</v>
      </c>
    </row>
    <row r="16" spans="1:8" ht="14.1" customHeight="1" x14ac:dyDescent="0.2">
      <c r="A16" s="56" t="s">
        <v>10</v>
      </c>
      <c r="B16" s="56"/>
      <c r="C16" s="40" t="s">
        <v>11</v>
      </c>
      <c r="D16" s="157">
        <f>+[3]Detalle!$AA$20</f>
        <v>115000000</v>
      </c>
      <c r="E16" s="157">
        <f>+[3]Detalle!$AC$18</f>
        <v>0</v>
      </c>
      <c r="F16" s="59">
        <f>+[1]Detalle!$Z$19</f>
        <v>126995000</v>
      </c>
      <c r="G16" s="69">
        <f>+[3]Detalle!$AD$18</f>
        <v>0</v>
      </c>
      <c r="H16" s="54">
        <f t="shared" si="0"/>
        <v>126995000</v>
      </c>
    </row>
    <row r="17" spans="1:8" ht="14.1" customHeight="1" x14ac:dyDescent="0.2">
      <c r="A17" s="56" t="s">
        <v>12</v>
      </c>
      <c r="B17" s="56"/>
      <c r="C17" s="40" t="s">
        <v>13</v>
      </c>
      <c r="D17" s="157">
        <f>+[3]Detalle!$AA$23</f>
        <v>1571000</v>
      </c>
      <c r="E17" s="157">
        <f>+[3]Detalle!$AC$23</f>
        <v>0</v>
      </c>
      <c r="F17" s="59">
        <f>+[1]Detalle!$Z$23</f>
        <v>1805000</v>
      </c>
      <c r="G17" s="69">
        <f>+[3]Detalle!$AD$23</f>
        <v>0</v>
      </c>
      <c r="H17" s="54">
        <f t="shared" si="0"/>
        <v>1805000</v>
      </c>
    </row>
    <row r="18" spans="1:8" ht="14.1" customHeight="1" x14ac:dyDescent="0.2">
      <c r="A18" s="56" t="s">
        <v>14</v>
      </c>
      <c r="B18" s="56"/>
      <c r="C18" s="40" t="s">
        <v>15</v>
      </c>
      <c r="D18" s="157">
        <f>+[3]Detalle!$AA$25</f>
        <v>33603000</v>
      </c>
      <c r="E18" s="157">
        <f>+[3]Detalle!$AC$25</f>
        <v>1500000</v>
      </c>
      <c r="F18" s="59">
        <f>+[1]Detalle!$Z$25</f>
        <v>35363000</v>
      </c>
      <c r="G18" s="69"/>
      <c r="H18" s="54">
        <f t="shared" si="0"/>
        <v>35363000</v>
      </c>
    </row>
    <row r="19" spans="1:8" s="10" customFormat="1" ht="14.1" customHeight="1" x14ac:dyDescent="0.2">
      <c r="A19" s="55" t="s">
        <v>16</v>
      </c>
      <c r="B19" s="55"/>
      <c r="C19" s="4" t="s">
        <v>17</v>
      </c>
      <c r="D19" s="156">
        <f>SUM(D20:D24)</f>
        <v>133520000</v>
      </c>
      <c r="E19" s="156">
        <f>SUM(E20:E24)</f>
        <v>18900000</v>
      </c>
      <c r="F19" s="100">
        <f>SUM(F20:F24)</f>
        <v>127604000</v>
      </c>
      <c r="G19" s="189">
        <f>SUM(G20:G24)</f>
        <v>0</v>
      </c>
      <c r="H19" s="99">
        <f>SUM(H20:H24)</f>
        <v>127604000</v>
      </c>
    </row>
    <row r="20" spans="1:8" ht="14.1" customHeight="1" x14ac:dyDescent="0.2">
      <c r="A20" s="56" t="s">
        <v>18</v>
      </c>
      <c r="B20" s="56"/>
      <c r="C20" s="40" t="s">
        <v>19</v>
      </c>
      <c r="D20" s="157">
        <f>+[3]Detalle!$AA$30</f>
        <v>18000000</v>
      </c>
      <c r="E20" s="157">
        <f>+[3]Detalle!$AC$30</f>
        <v>2500000</v>
      </c>
      <c r="F20" s="59">
        <f>+[1]Detalle!$Z$29</f>
        <v>13400000</v>
      </c>
      <c r="G20" s="69"/>
      <c r="H20" s="54">
        <f t="shared" ref="H20:H24" si="1">F20+G20</f>
        <v>13400000</v>
      </c>
    </row>
    <row r="21" spans="1:8" ht="14.1" customHeight="1" x14ac:dyDescent="0.2">
      <c r="A21" s="56" t="s">
        <v>20</v>
      </c>
      <c r="B21" s="56"/>
      <c r="C21" s="40" t="s">
        <v>21</v>
      </c>
      <c r="D21" s="157">
        <f>+[3]Detalle!$AA$33</f>
        <v>48000000</v>
      </c>
      <c r="E21" s="157">
        <f>+[3]Detalle!$AC$33</f>
        <v>6000000</v>
      </c>
      <c r="F21" s="59">
        <f>+[1]Detalle!$Z$31</f>
        <v>49200000</v>
      </c>
      <c r="G21" s="69"/>
      <c r="H21" s="54">
        <f t="shared" si="1"/>
        <v>49200000</v>
      </c>
    </row>
    <row r="22" spans="1:8" ht="14.1" customHeight="1" x14ac:dyDescent="0.2">
      <c r="A22" s="56" t="s">
        <v>22</v>
      </c>
      <c r="B22" s="56"/>
      <c r="C22" s="40" t="s">
        <v>23</v>
      </c>
      <c r="D22" s="157">
        <f>+[3]Detalle!$AA$36</f>
        <v>16000000</v>
      </c>
      <c r="E22" s="157">
        <f>+[3]Detalle!$AC$36</f>
        <v>400000</v>
      </c>
      <c r="F22" s="59">
        <f>+[1]Detalle!$Z$33</f>
        <v>12000000</v>
      </c>
      <c r="G22" s="69"/>
      <c r="H22" s="54">
        <f t="shared" si="1"/>
        <v>12000000</v>
      </c>
    </row>
    <row r="23" spans="1:8" ht="14.1" customHeight="1" x14ac:dyDescent="0.2">
      <c r="A23" s="56" t="s">
        <v>24</v>
      </c>
      <c r="B23" s="56"/>
      <c r="C23" s="40" t="s">
        <v>25</v>
      </c>
      <c r="D23" s="157">
        <f>+[3]Detalle!$AA$39</f>
        <v>46520000</v>
      </c>
      <c r="E23" s="157">
        <f>+[3]Detalle!$AC$39</f>
        <v>10000000</v>
      </c>
      <c r="F23" s="59">
        <f>+[1]Detalle!$Z$35</f>
        <v>47604000</v>
      </c>
      <c r="G23" s="69"/>
      <c r="H23" s="54">
        <f t="shared" si="1"/>
        <v>47604000</v>
      </c>
    </row>
    <row r="24" spans="1:8" ht="14.1" customHeight="1" x14ac:dyDescent="0.2">
      <c r="A24" s="56" t="s">
        <v>26</v>
      </c>
      <c r="B24" s="56"/>
      <c r="C24" s="40" t="s">
        <v>27</v>
      </c>
      <c r="D24" s="157">
        <f>+[3]Detalle!$AA$43</f>
        <v>5000000</v>
      </c>
      <c r="E24" s="157">
        <f>+[3]Detalle!$AC$43</f>
        <v>0</v>
      </c>
      <c r="F24" s="59">
        <f>+[1]Detalle!$Z$40</f>
        <v>5400000</v>
      </c>
      <c r="G24" s="69"/>
      <c r="H24" s="54">
        <f t="shared" si="1"/>
        <v>5400000</v>
      </c>
    </row>
    <row r="25" spans="1:8" s="10" customFormat="1" ht="14.1" customHeight="1" x14ac:dyDescent="0.2">
      <c r="A25" s="55" t="s">
        <v>28</v>
      </c>
      <c r="B25" s="55"/>
      <c r="C25" s="4" t="s">
        <v>29</v>
      </c>
      <c r="D25" s="156">
        <f>SUM(D26:D32)</f>
        <v>6100000</v>
      </c>
      <c r="E25" s="156">
        <f>SUM(E26:E32)</f>
        <v>83978000</v>
      </c>
      <c r="F25" s="100">
        <f>SUM(F26:F32)</f>
        <v>3750000</v>
      </c>
      <c r="G25" s="189">
        <f>SUM(G26:G32)</f>
        <v>0</v>
      </c>
      <c r="H25" s="99">
        <f>SUM(H26:H32)</f>
        <v>3750000</v>
      </c>
    </row>
    <row r="26" spans="1:8" ht="14.1" customHeight="1" x14ac:dyDescent="0.2">
      <c r="A26" s="56" t="s">
        <v>30</v>
      </c>
      <c r="B26" s="56"/>
      <c r="C26" s="40" t="s">
        <v>31</v>
      </c>
      <c r="D26" s="157">
        <f>+[3]Detalle!$AA$46</f>
        <v>500000</v>
      </c>
      <c r="E26" s="157">
        <f>+[3]Detalle!$AC$46</f>
        <v>500000</v>
      </c>
      <c r="F26" s="59">
        <f>+[1]Detalle!$Z$43</f>
        <v>500000</v>
      </c>
      <c r="G26" s="69"/>
      <c r="H26" s="54">
        <f t="shared" ref="H26:H32" si="2">F26+G26</f>
        <v>500000</v>
      </c>
    </row>
    <row r="27" spans="1:8" ht="14.1" customHeight="1" x14ac:dyDescent="0.2">
      <c r="A27" s="56" t="s">
        <v>32</v>
      </c>
      <c r="B27" s="56"/>
      <c r="C27" s="40" t="s">
        <v>33</v>
      </c>
      <c r="D27" s="157"/>
      <c r="E27" s="157"/>
      <c r="F27" s="59"/>
      <c r="G27" s="69"/>
      <c r="H27" s="54">
        <f>F27+G27</f>
        <v>0</v>
      </c>
    </row>
    <row r="28" spans="1:8" ht="14.1" customHeight="1" x14ac:dyDescent="0.2">
      <c r="A28" s="56" t="s">
        <v>34</v>
      </c>
      <c r="B28" s="56"/>
      <c r="C28" s="40" t="s">
        <v>35</v>
      </c>
      <c r="D28" s="157">
        <f>+[3]Detalle!$AA$50</f>
        <v>2000000</v>
      </c>
      <c r="E28" s="157">
        <f>+[3]Detalle!$AC$50</f>
        <v>1100000</v>
      </c>
      <c r="F28" s="59">
        <f>+[1]Detalle!$Z$46</f>
        <v>1000000</v>
      </c>
      <c r="G28" s="69"/>
      <c r="H28" s="54">
        <f t="shared" si="2"/>
        <v>1000000</v>
      </c>
    </row>
    <row r="29" spans="1:8" ht="14.1" customHeight="1" x14ac:dyDescent="0.2">
      <c r="A29" s="56" t="s">
        <v>36</v>
      </c>
      <c r="B29" s="56"/>
      <c r="C29" s="40" t="s">
        <v>37</v>
      </c>
      <c r="D29" s="157">
        <f>+[3]Detalle!$AA$54</f>
        <v>550000</v>
      </c>
      <c r="E29" s="157">
        <f>+[3]Detalle!$AC$54</f>
        <v>50000</v>
      </c>
      <c r="F29" s="59"/>
      <c r="G29" s="69"/>
      <c r="H29" s="54">
        <f>F29+G29</f>
        <v>0</v>
      </c>
    </row>
    <row r="30" spans="1:8" ht="14.1" customHeight="1" x14ac:dyDescent="0.2">
      <c r="A30" s="56" t="s">
        <v>38</v>
      </c>
      <c r="B30" s="56"/>
      <c r="C30" s="40" t="s">
        <v>39</v>
      </c>
      <c r="D30" s="157"/>
      <c r="E30" s="157"/>
      <c r="F30" s="59"/>
      <c r="G30" s="69"/>
      <c r="H30" s="54">
        <f t="shared" si="2"/>
        <v>0</v>
      </c>
    </row>
    <row r="31" spans="1:8" ht="14.1" customHeight="1" x14ac:dyDescent="0.2">
      <c r="A31" s="56" t="s">
        <v>40</v>
      </c>
      <c r="B31" s="56"/>
      <c r="C31" s="40" t="s">
        <v>41</v>
      </c>
      <c r="D31" s="157">
        <f>+[3]Detalle!$AA$58</f>
        <v>200000</v>
      </c>
      <c r="E31" s="157"/>
      <c r="F31" s="59">
        <f>+[1]Detalle!$Z$53</f>
        <v>200000</v>
      </c>
      <c r="G31" s="69"/>
      <c r="H31" s="54">
        <f t="shared" si="2"/>
        <v>200000</v>
      </c>
    </row>
    <row r="32" spans="1:8" ht="14.1" customHeight="1" x14ac:dyDescent="0.2">
      <c r="A32" s="56" t="s">
        <v>42</v>
      </c>
      <c r="B32" s="56"/>
      <c r="C32" s="40" t="s">
        <v>43</v>
      </c>
      <c r="D32" s="157">
        <f>+[3]Detalle!$AA$61</f>
        <v>2850000</v>
      </c>
      <c r="E32" s="157">
        <f>+[3]Detalle!$AC$61</f>
        <v>82328000</v>
      </c>
      <c r="F32" s="59">
        <f>+[1]Detalle!$Z$56</f>
        <v>2050000</v>
      </c>
      <c r="G32" s="69"/>
      <c r="H32" s="54">
        <f t="shared" si="2"/>
        <v>2050000</v>
      </c>
    </row>
    <row r="33" spans="1:8" s="10" customFormat="1" ht="14.1" customHeight="1" x14ac:dyDescent="0.2">
      <c r="A33" s="55" t="s">
        <v>44</v>
      </c>
      <c r="B33" s="55"/>
      <c r="C33" s="4" t="s">
        <v>45</v>
      </c>
      <c r="D33" s="156">
        <f>SUM(D34:D40)</f>
        <v>374945000</v>
      </c>
      <c r="E33" s="156">
        <f>SUM(E34:E40)</f>
        <v>269250000</v>
      </c>
      <c r="F33" s="100">
        <f>SUM(F34:F40)</f>
        <v>416955000</v>
      </c>
      <c r="G33" s="189">
        <f>SUM(G34:G40)</f>
        <v>0</v>
      </c>
      <c r="H33" s="99">
        <f>SUM(H34:H40)</f>
        <v>416955000</v>
      </c>
    </row>
    <row r="34" spans="1:8" ht="14.1" customHeight="1" x14ac:dyDescent="0.2">
      <c r="A34" s="56" t="s">
        <v>46</v>
      </c>
      <c r="B34" s="56"/>
      <c r="C34" s="40" t="s">
        <v>47</v>
      </c>
      <c r="D34" s="157"/>
      <c r="E34" s="157"/>
      <c r="F34" s="59"/>
      <c r="G34" s="69"/>
      <c r="H34" s="54">
        <f t="shared" ref="H34:H40" si="3">F34+G34</f>
        <v>0</v>
      </c>
    </row>
    <row r="35" spans="1:8" ht="14.1" customHeight="1" x14ac:dyDescent="0.2">
      <c r="A35" s="56" t="s">
        <v>48</v>
      </c>
      <c r="B35" s="56"/>
      <c r="C35" s="40" t="s">
        <v>49</v>
      </c>
      <c r="D35" s="157">
        <f>+[3]Detalle!$AA$69</f>
        <v>1000000</v>
      </c>
      <c r="E35" s="157">
        <f>+[3]Detalle!$AC$69</f>
        <v>1000000</v>
      </c>
      <c r="F35" s="59">
        <f>+[1]Detalle!$Z$64</f>
        <v>2000000</v>
      </c>
      <c r="G35" s="69"/>
      <c r="H35" s="54">
        <f t="shared" si="3"/>
        <v>2000000</v>
      </c>
    </row>
    <row r="36" spans="1:8" ht="14.1" customHeight="1" x14ac:dyDescent="0.2">
      <c r="A36" s="56" t="s">
        <v>50</v>
      </c>
      <c r="B36" s="56"/>
      <c r="C36" s="40" t="s">
        <v>695</v>
      </c>
      <c r="D36" s="157">
        <f>+[3]Detalle!$AA$71</f>
        <v>11000000</v>
      </c>
      <c r="E36" s="157">
        <f>+[3]Detalle!$AC$71</f>
        <v>219000000</v>
      </c>
      <c r="F36" s="59">
        <f>+[1]Detalle!$Z$66</f>
        <v>5000000</v>
      </c>
      <c r="G36" s="69"/>
      <c r="H36" s="54">
        <f t="shared" si="3"/>
        <v>5000000</v>
      </c>
    </row>
    <row r="37" spans="1:8" ht="14.1" customHeight="1" x14ac:dyDescent="0.2">
      <c r="A37" s="56" t="s">
        <v>51</v>
      </c>
      <c r="B37" s="56"/>
      <c r="C37" s="40" t="s">
        <v>52</v>
      </c>
      <c r="D37" s="157"/>
      <c r="E37" s="157"/>
      <c r="F37" s="59"/>
      <c r="G37" s="69"/>
      <c r="H37" s="54">
        <f t="shared" si="3"/>
        <v>0</v>
      </c>
    </row>
    <row r="38" spans="1:8" ht="14.1" customHeight="1" x14ac:dyDescent="0.2">
      <c r="A38" s="56" t="s">
        <v>53</v>
      </c>
      <c r="B38" s="56"/>
      <c r="C38" s="40" t="s">
        <v>54</v>
      </c>
      <c r="D38" s="157">
        <f>+[3]Detalle!$AA$75</f>
        <v>3000000</v>
      </c>
      <c r="E38" s="157"/>
      <c r="F38" s="59"/>
      <c r="G38" s="69"/>
      <c r="H38" s="54">
        <f t="shared" si="3"/>
        <v>0</v>
      </c>
    </row>
    <row r="39" spans="1:8" x14ac:dyDescent="0.2">
      <c r="A39" s="56" t="s">
        <v>55</v>
      </c>
      <c r="B39" s="56"/>
      <c r="C39" s="40" t="s">
        <v>56</v>
      </c>
      <c r="D39" s="157">
        <f>+[3]Detalle!$AA$78</f>
        <v>347095000</v>
      </c>
      <c r="E39" s="157">
        <f>+[3]Detalle!$AC$78</f>
        <v>43000000</v>
      </c>
      <c r="F39" s="59">
        <f>+[1]Detalle!$Z$70</f>
        <v>395705000</v>
      </c>
      <c r="G39" s="69"/>
      <c r="H39" s="54">
        <f t="shared" si="3"/>
        <v>395705000</v>
      </c>
    </row>
    <row r="40" spans="1:8" x14ac:dyDescent="0.2">
      <c r="A40" s="56" t="s">
        <v>57</v>
      </c>
      <c r="B40" s="56"/>
      <c r="C40" s="40" t="s">
        <v>58</v>
      </c>
      <c r="D40" s="157">
        <f>+[3]Detalle!$AA$87</f>
        <v>12850000</v>
      </c>
      <c r="E40" s="157">
        <f>+[3]Detalle!$AC$87</f>
        <v>6250000</v>
      </c>
      <c r="F40" s="59">
        <f>+[1]Detalle!$Z$75</f>
        <v>14250000</v>
      </c>
      <c r="G40" s="69"/>
      <c r="H40" s="54">
        <f t="shared" si="3"/>
        <v>14250000</v>
      </c>
    </row>
    <row r="41" spans="1:8" s="10" customFormat="1" x14ac:dyDescent="0.2">
      <c r="A41" s="55" t="s">
        <v>59</v>
      </c>
      <c r="B41" s="55"/>
      <c r="C41" s="4" t="s">
        <v>60</v>
      </c>
      <c r="D41" s="148">
        <f>SUM(D42:D45)</f>
        <v>52350000</v>
      </c>
      <c r="E41" s="148">
        <f>SUM(E42:E45)</f>
        <v>1100000</v>
      </c>
      <c r="F41" s="99">
        <f>SUM(F42:F45)</f>
        <v>46300000</v>
      </c>
      <c r="G41" s="190">
        <f>SUM(G42:G45)</f>
        <v>0</v>
      </c>
      <c r="H41" s="99">
        <f>SUM(H42:H45)</f>
        <v>46300000</v>
      </c>
    </row>
    <row r="42" spans="1:8" x14ac:dyDescent="0.2">
      <c r="A42" s="56" t="s">
        <v>61</v>
      </c>
      <c r="B42" s="56"/>
      <c r="C42" s="40" t="s">
        <v>62</v>
      </c>
      <c r="D42" s="157">
        <f>+[3]Detalle!$AA$94</f>
        <v>850000</v>
      </c>
      <c r="E42" s="157">
        <f>+[3]Detalle!$AC$94</f>
        <v>100000</v>
      </c>
      <c r="F42" s="59">
        <f>+[1]Detalle!$Z$81</f>
        <v>1800000</v>
      </c>
      <c r="G42" s="69"/>
      <c r="H42" s="54">
        <f t="shared" ref="H42:H45" si="4">F42+G42</f>
        <v>1800000</v>
      </c>
    </row>
    <row r="43" spans="1:8" x14ac:dyDescent="0.2">
      <c r="A43" s="56" t="s">
        <v>63</v>
      </c>
      <c r="B43" s="56"/>
      <c r="C43" s="40" t="s">
        <v>64</v>
      </c>
      <c r="D43" s="157">
        <f>+[3]Detalle!$AA$98</f>
        <v>42000000</v>
      </c>
      <c r="E43" s="157">
        <f>+[3]Detalle!$AC$98</f>
        <v>0</v>
      </c>
      <c r="F43" s="59">
        <f>+[1]Detalle!$Z$83</f>
        <v>35000000</v>
      </c>
      <c r="G43" s="69"/>
      <c r="H43" s="54">
        <f t="shared" si="4"/>
        <v>35000000</v>
      </c>
    </row>
    <row r="44" spans="1:8" x14ac:dyDescent="0.2">
      <c r="A44" s="56" t="s">
        <v>65</v>
      </c>
      <c r="B44" s="56"/>
      <c r="C44" s="40" t="s">
        <v>66</v>
      </c>
      <c r="D44" s="157">
        <f>+[3]Detalle!$AA$100</f>
        <v>3000000</v>
      </c>
      <c r="E44" s="157">
        <f>+[3]Detalle!$AC$100</f>
        <v>0</v>
      </c>
      <c r="F44" s="59">
        <f>+[1]Detalle!$Z$85</f>
        <v>4000000</v>
      </c>
      <c r="G44" s="69"/>
      <c r="H44" s="54">
        <f t="shared" si="4"/>
        <v>4000000</v>
      </c>
    </row>
    <row r="45" spans="1:8" x14ac:dyDescent="0.2">
      <c r="A45" s="56" t="s">
        <v>67</v>
      </c>
      <c r="B45" s="56"/>
      <c r="C45" s="40" t="s">
        <v>68</v>
      </c>
      <c r="D45" s="157">
        <f>+[3]Detalle!$AA$103</f>
        <v>6500000</v>
      </c>
      <c r="E45" s="157">
        <f>+[3]Detalle!$AC$103</f>
        <v>1000000</v>
      </c>
      <c r="F45" s="59">
        <f>+[1]Detalle!$Z$88</f>
        <v>5500000</v>
      </c>
      <c r="G45" s="69"/>
      <c r="H45" s="54">
        <f t="shared" si="4"/>
        <v>5500000</v>
      </c>
    </row>
    <row r="46" spans="1:8" s="10" customFormat="1" x14ac:dyDescent="0.2">
      <c r="A46" s="55" t="s">
        <v>69</v>
      </c>
      <c r="B46" s="55"/>
      <c r="C46" s="4" t="s">
        <v>70</v>
      </c>
      <c r="D46" s="148">
        <f>SUM(D47:D49)</f>
        <v>84000000</v>
      </c>
      <c r="E46" s="148">
        <f>SUM(E47:E49)</f>
        <v>7000000</v>
      </c>
      <c r="F46" s="99">
        <f>SUM(F47:F49)</f>
        <v>101000000</v>
      </c>
      <c r="G46" s="190">
        <f>SUM(G47:G49)</f>
        <v>0</v>
      </c>
      <c r="H46" s="99">
        <f>SUM(H47:H49)</f>
        <v>101000000</v>
      </c>
    </row>
    <row r="47" spans="1:8" x14ac:dyDescent="0.2">
      <c r="A47" s="56" t="s">
        <v>71</v>
      </c>
      <c r="B47" s="56"/>
      <c r="C47" s="40" t="s">
        <v>72</v>
      </c>
      <c r="D47" s="157">
        <f>+[3]Detalle!$AA$107</f>
        <v>84000000</v>
      </c>
      <c r="E47" s="157">
        <f>+[3]Detalle!$AC$107</f>
        <v>7000000</v>
      </c>
      <c r="F47" s="59">
        <f>+[1]Detalle!$Z$91</f>
        <v>101000000</v>
      </c>
      <c r="G47" s="69"/>
      <c r="H47" s="54">
        <f>F47+G47</f>
        <v>101000000</v>
      </c>
    </row>
    <row r="48" spans="1:8" x14ac:dyDescent="0.2">
      <c r="A48" s="56" t="s">
        <v>73</v>
      </c>
      <c r="B48" s="56"/>
      <c r="C48" s="40" t="s">
        <v>74</v>
      </c>
      <c r="D48" s="157"/>
      <c r="E48" s="157"/>
      <c r="F48" s="59"/>
      <c r="G48" s="69"/>
      <c r="H48" s="54"/>
    </row>
    <row r="49" spans="1:8" x14ac:dyDescent="0.2">
      <c r="A49" s="56" t="s">
        <v>75</v>
      </c>
      <c r="B49" s="56"/>
      <c r="C49" s="40" t="s">
        <v>76</v>
      </c>
      <c r="D49" s="157"/>
      <c r="E49" s="157"/>
      <c r="F49" s="59"/>
      <c r="G49" s="69"/>
      <c r="H49" s="54"/>
    </row>
    <row r="50" spans="1:8" s="10" customFormat="1" x14ac:dyDescent="0.2">
      <c r="A50" s="55" t="s">
        <v>77</v>
      </c>
      <c r="B50" s="55"/>
      <c r="C50" s="4" t="s">
        <v>78</v>
      </c>
      <c r="D50" s="148">
        <f>SUM(D51:D53)</f>
        <v>5000000</v>
      </c>
      <c r="E50" s="148">
        <f>SUM(E51:E53)</f>
        <v>7000000</v>
      </c>
      <c r="F50" s="99">
        <f>SUM(F51:F53)</f>
        <v>0</v>
      </c>
      <c r="G50" s="190">
        <f>SUM(G51:G53)</f>
        <v>0</v>
      </c>
      <c r="H50" s="99">
        <f>SUM(H51:H53)</f>
        <v>0</v>
      </c>
    </row>
    <row r="51" spans="1:8" x14ac:dyDescent="0.2">
      <c r="A51" s="56" t="s">
        <v>79</v>
      </c>
      <c r="B51" s="56"/>
      <c r="C51" s="40" t="s">
        <v>80</v>
      </c>
      <c r="D51" s="157">
        <f>+[3]Detalle!$AA$117</f>
        <v>5000000</v>
      </c>
      <c r="E51" s="157">
        <f>+[3]Detalle!$AC$117</f>
        <v>7000000</v>
      </c>
      <c r="F51" s="59">
        <f>+[1]Detalle!$Z$100</f>
        <v>0</v>
      </c>
      <c r="G51" s="69"/>
      <c r="H51" s="54">
        <f>F51+G51</f>
        <v>0</v>
      </c>
    </row>
    <row r="52" spans="1:8" x14ac:dyDescent="0.2">
      <c r="A52" s="56" t="s">
        <v>81</v>
      </c>
      <c r="B52" s="56"/>
      <c r="C52" s="40" t="s">
        <v>82</v>
      </c>
      <c r="D52" s="157"/>
      <c r="E52" s="157"/>
      <c r="F52" s="59"/>
      <c r="G52" s="69"/>
      <c r="H52" s="54"/>
    </row>
    <row r="53" spans="1:8" x14ac:dyDescent="0.2">
      <c r="A53" s="56" t="s">
        <v>83</v>
      </c>
      <c r="B53" s="56"/>
      <c r="C53" s="40" t="s">
        <v>84</v>
      </c>
      <c r="D53" s="157"/>
      <c r="E53" s="157"/>
      <c r="F53" s="59"/>
      <c r="G53" s="69"/>
      <c r="H53" s="54"/>
    </row>
    <row r="54" spans="1:8" s="10" customFormat="1" x14ac:dyDescent="0.2">
      <c r="A54" s="55" t="s">
        <v>85</v>
      </c>
      <c r="B54" s="55"/>
      <c r="C54" s="4" t="s">
        <v>86</v>
      </c>
      <c r="D54" s="148">
        <f>SUM(D55:D63)</f>
        <v>98622000</v>
      </c>
      <c r="E54" s="148">
        <f>SUM(E55:E63)</f>
        <v>14650000</v>
      </c>
      <c r="F54" s="99">
        <f>SUM(F55:F63)</f>
        <v>110139000</v>
      </c>
      <c r="G54" s="190">
        <f>SUM(G55:G63)</f>
        <v>0</v>
      </c>
      <c r="H54" s="99">
        <f>SUM(H55:H63)</f>
        <v>110139000</v>
      </c>
    </row>
    <row r="55" spans="1:8" x14ac:dyDescent="0.2">
      <c r="A55" s="56" t="s">
        <v>87</v>
      </c>
      <c r="B55" s="56"/>
      <c r="C55" s="40" t="s">
        <v>618</v>
      </c>
      <c r="D55" s="157">
        <f>+[3]Detalle!$AA$123</f>
        <v>11000000</v>
      </c>
      <c r="E55" s="157">
        <f>+[3]Detalle!$AC$123</f>
        <v>8900000</v>
      </c>
      <c r="F55" s="59">
        <f>+[1]Detalle!$Z$107</f>
        <v>13000000</v>
      </c>
      <c r="G55" s="69"/>
      <c r="H55" s="54">
        <f>F55+G55</f>
        <v>13000000</v>
      </c>
    </row>
    <row r="56" spans="1:8" x14ac:dyDescent="0.2">
      <c r="A56" s="56" t="s">
        <v>88</v>
      </c>
      <c r="B56" s="56"/>
      <c r="C56" s="40" t="s">
        <v>89</v>
      </c>
      <c r="D56" s="157"/>
      <c r="E56" s="157"/>
      <c r="F56" s="59"/>
      <c r="G56" s="69"/>
      <c r="H56" s="54"/>
    </row>
    <row r="57" spans="1:8" x14ac:dyDescent="0.2">
      <c r="A57" s="56" t="s">
        <v>90</v>
      </c>
      <c r="B57" s="56"/>
      <c r="C57" s="40" t="s">
        <v>91</v>
      </c>
      <c r="D57" s="157"/>
      <c r="E57" s="157"/>
      <c r="F57" s="59"/>
      <c r="G57" s="69"/>
      <c r="H57" s="54"/>
    </row>
    <row r="58" spans="1:8" x14ac:dyDescent="0.2">
      <c r="A58" s="56" t="s">
        <v>92</v>
      </c>
      <c r="B58" s="56"/>
      <c r="C58" s="40" t="s">
        <v>93</v>
      </c>
      <c r="D58" s="157">
        <f>+[3]Detalle!$AA$131</f>
        <v>4000000</v>
      </c>
      <c r="E58" s="157">
        <f>+[3]Detalle!$AC$131</f>
        <v>750000</v>
      </c>
      <c r="F58" s="59">
        <f>+[1]Detalle!$Z$115</f>
        <v>4989000</v>
      </c>
      <c r="G58" s="69"/>
      <c r="H58" s="54">
        <f t="shared" ref="H58:H63" si="5">F58+G58</f>
        <v>4989000</v>
      </c>
    </row>
    <row r="59" spans="1:8" x14ac:dyDescent="0.2">
      <c r="A59" s="56" t="s">
        <v>94</v>
      </c>
      <c r="B59" s="56"/>
      <c r="C59" s="40" t="s">
        <v>95</v>
      </c>
      <c r="D59" s="157">
        <f>+[3]Detalle!$AA$135</f>
        <v>28300000</v>
      </c>
      <c r="E59" s="157"/>
      <c r="F59" s="59">
        <f>+[1]Detalle!$Z$119</f>
        <v>28300000</v>
      </c>
      <c r="G59" s="69"/>
      <c r="H59" s="54">
        <f t="shared" si="5"/>
        <v>28300000</v>
      </c>
    </row>
    <row r="60" spans="1:8" x14ac:dyDescent="0.2">
      <c r="A60" s="56" t="s">
        <v>96</v>
      </c>
      <c r="B60" s="56"/>
      <c r="C60" s="40" t="s">
        <v>97</v>
      </c>
      <c r="D60" s="157">
        <f>+[3]Detalle!$AA$139</f>
        <v>4900000</v>
      </c>
      <c r="E60" s="157">
        <f>+[3]Detalle!$AC$139</f>
        <v>4000000</v>
      </c>
      <c r="F60" s="59">
        <f>+[1]Detalle!$Z$123</f>
        <v>8096000</v>
      </c>
      <c r="G60" s="69"/>
      <c r="H60" s="54">
        <f t="shared" si="5"/>
        <v>8096000</v>
      </c>
    </row>
    <row r="61" spans="1:8" x14ac:dyDescent="0.2">
      <c r="A61" s="56" t="s">
        <v>98</v>
      </c>
      <c r="B61" s="56"/>
      <c r="C61" s="40" t="s">
        <v>99</v>
      </c>
      <c r="D61" s="157">
        <f>+[3]Detalle!$AA$143</f>
        <v>12062000</v>
      </c>
      <c r="E61" s="157">
        <f>+[3]Detalle!$AC$143</f>
        <v>1000000</v>
      </c>
      <c r="F61" s="59">
        <f>+[1]Detalle!$Z$126</f>
        <v>13654000</v>
      </c>
      <c r="G61" s="69"/>
      <c r="H61" s="54">
        <f t="shared" si="5"/>
        <v>13654000</v>
      </c>
    </row>
    <row r="62" spans="1:8" x14ac:dyDescent="0.2">
      <c r="A62" s="56" t="s">
        <v>100</v>
      </c>
      <c r="B62" s="56"/>
      <c r="C62" s="40" t="s">
        <v>101</v>
      </c>
      <c r="D62" s="157">
        <f>+[3]Detalle!$AA$147</f>
        <v>35260000</v>
      </c>
      <c r="E62" s="157"/>
      <c r="F62" s="59">
        <f>+[1]Detalle!$Z$130</f>
        <v>36400000</v>
      </c>
      <c r="G62" s="69"/>
      <c r="H62" s="54">
        <f t="shared" si="5"/>
        <v>36400000</v>
      </c>
    </row>
    <row r="63" spans="1:8" x14ac:dyDescent="0.2">
      <c r="A63" s="56" t="s">
        <v>102</v>
      </c>
      <c r="B63" s="56"/>
      <c r="C63" s="40" t="s">
        <v>103</v>
      </c>
      <c r="D63" s="157">
        <f>+[3]Detalle!$AA$151</f>
        <v>3100000</v>
      </c>
      <c r="E63" s="157"/>
      <c r="F63" s="59">
        <f>+[1]Detalle!$Z$134</f>
        <v>5700000</v>
      </c>
      <c r="G63" s="69"/>
      <c r="H63" s="54">
        <f t="shared" si="5"/>
        <v>5700000</v>
      </c>
    </row>
    <row r="64" spans="1:8" s="10" customFormat="1" x14ac:dyDescent="0.2">
      <c r="A64" s="55" t="s">
        <v>104</v>
      </c>
      <c r="B64" s="55"/>
      <c r="C64" s="4" t="s">
        <v>105</v>
      </c>
      <c r="D64" s="148">
        <f>SUM(D65:D68)</f>
        <v>1500000</v>
      </c>
      <c r="E64" s="148">
        <f>SUM(E65:E68)</f>
        <v>50000</v>
      </c>
      <c r="F64" s="99">
        <f>SUM(F65:F68)</f>
        <v>2050000</v>
      </c>
      <c r="G64" s="190">
        <f>SUM(G65:G68)</f>
        <v>0</v>
      </c>
      <c r="H64" s="99">
        <f>SUM(H65:H68)</f>
        <v>2050000</v>
      </c>
    </row>
    <row r="65" spans="1:8" x14ac:dyDescent="0.2">
      <c r="A65" s="56" t="s">
        <v>106</v>
      </c>
      <c r="B65" s="56"/>
      <c r="C65" s="40" t="s">
        <v>107</v>
      </c>
      <c r="D65" s="157"/>
      <c r="E65" s="157"/>
      <c r="F65" s="59"/>
      <c r="G65" s="69"/>
      <c r="H65" s="54"/>
    </row>
    <row r="66" spans="1:8" x14ac:dyDescent="0.2">
      <c r="A66" s="56" t="s">
        <v>108</v>
      </c>
      <c r="B66" s="56"/>
      <c r="C66" s="40" t="s">
        <v>109</v>
      </c>
      <c r="D66" s="157"/>
      <c r="E66" s="157"/>
      <c r="F66" s="59"/>
      <c r="G66" s="69"/>
      <c r="H66" s="54"/>
    </row>
    <row r="67" spans="1:8" x14ac:dyDescent="0.2">
      <c r="A67" s="56" t="s">
        <v>110</v>
      </c>
      <c r="B67" s="56"/>
      <c r="C67" s="40" t="s">
        <v>111</v>
      </c>
      <c r="D67" s="157"/>
      <c r="E67" s="157"/>
      <c r="F67" s="59"/>
      <c r="G67" s="69"/>
      <c r="H67" s="54"/>
    </row>
    <row r="68" spans="1:8" x14ac:dyDescent="0.2">
      <c r="A68" s="56" t="s">
        <v>112</v>
      </c>
      <c r="B68" s="56"/>
      <c r="C68" s="40" t="s">
        <v>113</v>
      </c>
      <c r="D68" s="157">
        <f>+[3]Detalle!$AA$155</f>
        <v>1500000</v>
      </c>
      <c r="E68" s="157">
        <f>+[3]Detalle!$AC$155</f>
        <v>50000</v>
      </c>
      <c r="F68" s="59">
        <f>+[1]Detalle!$Z$138</f>
        <v>2050000</v>
      </c>
      <c r="G68" s="69"/>
      <c r="H68" s="54">
        <f>F68+G68</f>
        <v>2050000</v>
      </c>
    </row>
    <row r="69" spans="1:8" s="10" customFormat="1" x14ac:dyDescent="0.2">
      <c r="A69" s="55" t="s">
        <v>114</v>
      </c>
      <c r="B69" s="55"/>
      <c r="C69" s="4" t="s">
        <v>115</v>
      </c>
      <c r="D69" s="148">
        <f>SUM(D70:D75)</f>
        <v>2050000</v>
      </c>
      <c r="E69" s="148">
        <f>SUM(E70:E75)</f>
        <v>100000</v>
      </c>
      <c r="F69" s="99">
        <f>SUM(F70:F75)</f>
        <v>2150000</v>
      </c>
      <c r="G69" s="190">
        <f>SUM(G70:G75)</f>
        <v>0</v>
      </c>
      <c r="H69" s="99">
        <f>SUM(H70:H75)</f>
        <v>2150000</v>
      </c>
    </row>
    <row r="70" spans="1:8" x14ac:dyDescent="0.2">
      <c r="A70" s="56" t="s">
        <v>116</v>
      </c>
      <c r="B70" s="56"/>
      <c r="C70" s="40" t="s">
        <v>117</v>
      </c>
      <c r="D70" s="157"/>
      <c r="E70" s="157"/>
      <c r="F70" s="59"/>
      <c r="G70" s="69"/>
      <c r="H70" s="54"/>
    </row>
    <row r="71" spans="1:8" x14ac:dyDescent="0.2">
      <c r="A71" s="56" t="s">
        <v>118</v>
      </c>
      <c r="B71" s="56"/>
      <c r="C71" s="40" t="s">
        <v>119</v>
      </c>
      <c r="D71" s="157">
        <f>+[3]Detalle!$AA$160</f>
        <v>50000</v>
      </c>
      <c r="E71" s="157">
        <f>+[3]Detalle!$AC$160</f>
        <v>100000</v>
      </c>
      <c r="F71" s="59">
        <f>+[1]Detalle!$Z$143</f>
        <v>150000</v>
      </c>
      <c r="G71" s="69"/>
      <c r="H71" s="54">
        <f>F71+G71</f>
        <v>150000</v>
      </c>
    </row>
    <row r="72" spans="1:8" x14ac:dyDescent="0.2">
      <c r="A72" s="56" t="s">
        <v>120</v>
      </c>
      <c r="B72" s="56"/>
      <c r="C72" s="40" t="s">
        <v>121</v>
      </c>
      <c r="D72" s="157"/>
      <c r="E72" s="157"/>
      <c r="F72" s="59"/>
      <c r="G72" s="69"/>
      <c r="H72" s="54"/>
    </row>
    <row r="73" spans="1:8" x14ac:dyDescent="0.2">
      <c r="A73" s="56" t="s">
        <v>122</v>
      </c>
      <c r="B73" s="56"/>
      <c r="C73" s="40" t="s">
        <v>123</v>
      </c>
      <c r="D73" s="157"/>
      <c r="E73" s="157"/>
      <c r="F73" s="59"/>
      <c r="G73" s="69"/>
      <c r="H73" s="54"/>
    </row>
    <row r="74" spans="1:8" x14ac:dyDescent="0.2">
      <c r="A74" s="56" t="s">
        <v>124</v>
      </c>
      <c r="B74" s="56"/>
      <c r="C74" s="40" t="s">
        <v>125</v>
      </c>
      <c r="D74" s="157">
        <f>+[3]Detalle!$AA$164</f>
        <v>2000000</v>
      </c>
      <c r="E74" s="157"/>
      <c r="F74" s="59">
        <f>+[1]Detalle!$Z$147</f>
        <v>2000000</v>
      </c>
      <c r="G74" s="69"/>
      <c r="H74" s="54">
        <f>F74+G74</f>
        <v>2000000</v>
      </c>
    </row>
    <row r="75" spans="1:8" x14ac:dyDescent="0.2">
      <c r="A75" s="56" t="s">
        <v>126</v>
      </c>
      <c r="B75" s="56"/>
      <c r="C75" s="40" t="s">
        <v>127</v>
      </c>
      <c r="D75" s="157"/>
      <c r="E75" s="157"/>
      <c r="F75" s="59"/>
      <c r="G75" s="69"/>
      <c r="H75" s="54"/>
    </row>
  </sheetData>
  <mergeCells count="6">
    <mergeCell ref="A6:C6"/>
    <mergeCell ref="B9:C9"/>
    <mergeCell ref="B10:C10"/>
    <mergeCell ref="C1:D1"/>
    <mergeCell ref="C2:D2"/>
    <mergeCell ref="C3:D3"/>
  </mergeCells>
  <phoneticPr fontId="0" type="noConversion"/>
  <printOptions horizontalCentered="1"/>
  <pageMargins left="0.27559055118110237" right="0.19685039370078741" top="0.47244094488188981" bottom="0.59055118110236227" header="0.31496062992125984" footer="0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view="pageBreakPreview" topLeftCell="A2" zoomScaleNormal="100" zoomScaleSheetLayoutView="100" workbookViewId="0">
      <pane xSplit="1" ySplit="10" topLeftCell="B12" activePane="bottomRight" state="frozen"/>
      <selection activeCell="A2" sqref="A2"/>
      <selection pane="topRight" activeCell="B2" sqref="B2"/>
      <selection pane="bottomLeft" activeCell="A12" sqref="A12"/>
      <selection pane="bottomRight" activeCell="C18" sqref="C18"/>
    </sheetView>
  </sheetViews>
  <sheetFormatPr baseColWidth="10" defaultRowHeight="12" x14ac:dyDescent="0.2"/>
  <cols>
    <col min="1" max="1" width="11.5703125" style="11" customWidth="1"/>
    <col min="2" max="2" width="3.140625" style="11" customWidth="1"/>
    <col min="3" max="3" width="61.42578125" style="11" customWidth="1"/>
    <col min="4" max="5" width="18.42578125" style="143" hidden="1" customWidth="1"/>
    <col min="6" max="6" width="16.85546875" style="11" customWidth="1"/>
    <col min="7" max="7" width="16.85546875" style="11" hidden="1" customWidth="1"/>
    <col min="8" max="8" width="16.85546875" style="11" customWidth="1"/>
    <col min="9" max="16384" width="11.42578125" style="11"/>
  </cols>
  <sheetData>
    <row r="1" spans="1:8" x14ac:dyDescent="0.2">
      <c r="C1" s="1" t="s">
        <v>627</v>
      </c>
    </row>
    <row r="2" spans="1:8" x14ac:dyDescent="0.2">
      <c r="C2" s="247" t="s">
        <v>591</v>
      </c>
      <c r="D2" s="247"/>
      <c r="E2" s="158"/>
    </row>
    <row r="3" spans="1:8" x14ac:dyDescent="0.2">
      <c r="C3" s="1" t="s">
        <v>595</v>
      </c>
    </row>
    <row r="4" spans="1:8" x14ac:dyDescent="0.2">
      <c r="A4" s="10"/>
      <c r="C4" s="1"/>
      <c r="D4" s="144"/>
      <c r="E4" s="144"/>
    </row>
    <row r="5" spans="1:8" ht="15" customHeight="1" x14ac:dyDescent="0.2">
      <c r="A5" s="10" t="s">
        <v>635</v>
      </c>
      <c r="C5" s="1"/>
      <c r="D5" s="144"/>
      <c r="E5" s="144"/>
    </row>
    <row r="6" spans="1:8" ht="16.5" customHeight="1" x14ac:dyDescent="0.2">
      <c r="A6" s="240" t="s">
        <v>636</v>
      </c>
      <c r="B6" s="240"/>
      <c r="C6" s="240"/>
      <c r="D6" s="144"/>
      <c r="E6" s="144"/>
    </row>
    <row r="7" spans="1:8" ht="16.5" customHeight="1" x14ac:dyDescent="0.2">
      <c r="A7" s="10" t="s">
        <v>637</v>
      </c>
      <c r="D7" s="144"/>
      <c r="E7" s="144"/>
    </row>
    <row r="9" spans="1:8" ht="50.25" customHeight="1" x14ac:dyDescent="0.2">
      <c r="A9" s="41" t="s">
        <v>601</v>
      </c>
      <c r="B9" s="241" t="s">
        <v>588</v>
      </c>
      <c r="C9" s="242"/>
      <c r="D9" s="146" t="s">
        <v>648</v>
      </c>
      <c r="E9" s="146" t="s">
        <v>649</v>
      </c>
      <c r="F9" s="154" t="s">
        <v>691</v>
      </c>
      <c r="G9" s="154" t="s">
        <v>649</v>
      </c>
      <c r="H9" s="154" t="s">
        <v>690</v>
      </c>
    </row>
    <row r="10" spans="1:8" x14ac:dyDescent="0.2">
      <c r="A10" s="52">
        <v>-1</v>
      </c>
      <c r="B10" s="243">
        <v>-2</v>
      </c>
      <c r="C10" s="244"/>
      <c r="D10" s="147">
        <v>-3</v>
      </c>
      <c r="E10" s="147">
        <v>-4</v>
      </c>
      <c r="F10" s="53">
        <v>-3</v>
      </c>
      <c r="G10" s="53">
        <v>-4</v>
      </c>
      <c r="H10" s="53">
        <v>-4</v>
      </c>
    </row>
    <row r="11" spans="1:8" x14ac:dyDescent="0.2">
      <c r="A11" s="60"/>
      <c r="B11" s="61"/>
      <c r="C11" s="62"/>
      <c r="D11" s="159"/>
      <c r="E11" s="159"/>
      <c r="F11" s="63"/>
      <c r="G11" s="63"/>
      <c r="H11" s="63"/>
    </row>
    <row r="12" spans="1:8" s="10" customFormat="1" ht="14.1" customHeight="1" x14ac:dyDescent="0.2">
      <c r="A12" s="55">
        <v>2</v>
      </c>
      <c r="B12" s="55"/>
      <c r="C12" s="4" t="s">
        <v>195</v>
      </c>
      <c r="D12" s="148">
        <f>+D13+D19+D24+D32+D35+D40+0</f>
        <v>78976000</v>
      </c>
      <c r="E12" s="148">
        <f>+E13+E19+E24+E32+E35+E40+0</f>
        <v>21356000</v>
      </c>
      <c r="F12" s="99">
        <f>+F13+F19+F24+F32+F35+F40+0</f>
        <v>76535000</v>
      </c>
      <c r="G12" s="99">
        <f>+G13+G19+G24+G32+G35+G40+0</f>
        <v>0</v>
      </c>
      <c r="H12" s="99">
        <f>+H13+H19+H24+H32+H35+H40+0</f>
        <v>76535000</v>
      </c>
    </row>
    <row r="13" spans="1:8" s="10" customFormat="1" ht="14.1" customHeight="1" x14ac:dyDescent="0.2">
      <c r="A13" s="55" t="s">
        <v>196</v>
      </c>
      <c r="B13" s="55"/>
      <c r="C13" s="4" t="s">
        <v>197</v>
      </c>
      <c r="D13" s="148">
        <f>SUM(D14:D18)</f>
        <v>51000000</v>
      </c>
      <c r="E13" s="148">
        <f>SUM(E14:E18)</f>
        <v>4950000</v>
      </c>
      <c r="F13" s="99">
        <f>SUM(F14:F18)</f>
        <v>39305000</v>
      </c>
      <c r="G13" s="99">
        <f>SUM(G14:G18)</f>
        <v>0</v>
      </c>
      <c r="H13" s="99">
        <f>SUM(H14:H18)</f>
        <v>39305000</v>
      </c>
    </row>
    <row r="14" spans="1:8" ht="14.1" customHeight="1" x14ac:dyDescent="0.2">
      <c r="A14" s="56" t="s">
        <v>198</v>
      </c>
      <c r="B14" s="56"/>
      <c r="C14" s="40" t="s">
        <v>199</v>
      </c>
      <c r="D14" s="157">
        <f>+[3]Detalle!$AA$169</f>
        <v>30000000</v>
      </c>
      <c r="E14" s="157">
        <f>+[3]Detalle!$AC$169</f>
        <v>200000</v>
      </c>
      <c r="F14" s="59">
        <f>+[1]Detalle!$Z$152</f>
        <v>30379000</v>
      </c>
      <c r="G14" s="59"/>
      <c r="H14" s="59">
        <f>F14+G14</f>
        <v>30379000</v>
      </c>
    </row>
    <row r="15" spans="1:8" ht="14.1" customHeight="1" x14ac:dyDescent="0.2">
      <c r="A15" s="56" t="s">
        <v>200</v>
      </c>
      <c r="B15" s="56"/>
      <c r="C15" s="40" t="s">
        <v>201</v>
      </c>
      <c r="D15" s="157">
        <f>+[3]Detalle!$AA$172</f>
        <v>0</v>
      </c>
      <c r="E15" s="157">
        <f>+[3]Detalle!$AC$172</f>
        <v>7000</v>
      </c>
      <c r="F15" s="59"/>
      <c r="G15" s="59"/>
      <c r="H15" s="59">
        <f t="shared" ref="H15:H18" si="0">F15+G15</f>
        <v>0</v>
      </c>
    </row>
    <row r="16" spans="1:8" ht="14.1" customHeight="1" x14ac:dyDescent="0.2">
      <c r="A16" s="56" t="s">
        <v>202</v>
      </c>
      <c r="B16" s="56"/>
      <c r="C16" s="40" t="s">
        <v>203</v>
      </c>
      <c r="D16" s="157"/>
      <c r="E16" s="157"/>
      <c r="F16" s="59"/>
      <c r="G16" s="59"/>
      <c r="H16" s="59">
        <f t="shared" si="0"/>
        <v>0</v>
      </c>
    </row>
    <row r="17" spans="1:8" ht="14.1" customHeight="1" x14ac:dyDescent="0.2">
      <c r="A17" s="56" t="s">
        <v>204</v>
      </c>
      <c r="B17" s="56"/>
      <c r="C17" s="40" t="s">
        <v>205</v>
      </c>
      <c r="D17" s="157">
        <f>+[3]Detalle!$AA$175</f>
        <v>21000000</v>
      </c>
      <c r="E17" s="157">
        <f>+[3]Detalle!$AC$175</f>
        <v>4615000</v>
      </c>
      <c r="F17" s="59">
        <f>+[1]Detalle!$Z$157</f>
        <v>8621000</v>
      </c>
      <c r="G17" s="59"/>
      <c r="H17" s="59">
        <f t="shared" si="0"/>
        <v>8621000</v>
      </c>
    </row>
    <row r="18" spans="1:8" ht="14.1" customHeight="1" x14ac:dyDescent="0.2">
      <c r="A18" s="56" t="s">
        <v>206</v>
      </c>
      <c r="B18" s="56"/>
      <c r="C18" s="40" t="s">
        <v>621</v>
      </c>
      <c r="D18" s="157">
        <f>+[3]Detalle!$AA$179</f>
        <v>0</v>
      </c>
      <c r="E18" s="157">
        <f>+[3]Detalle!$AC$179</f>
        <v>128000</v>
      </c>
      <c r="F18" s="59">
        <f>+[1]Detalle!$Z$163</f>
        <v>305000</v>
      </c>
      <c r="G18" s="59"/>
      <c r="H18" s="59">
        <f t="shared" si="0"/>
        <v>305000</v>
      </c>
    </row>
    <row r="19" spans="1:8" s="10" customFormat="1" ht="14.1" customHeight="1" x14ac:dyDescent="0.2">
      <c r="A19" s="55" t="s">
        <v>207</v>
      </c>
      <c r="B19" s="55"/>
      <c r="C19" s="4" t="s">
        <v>208</v>
      </c>
      <c r="D19" s="148">
        <f>SUM(D20:D23)</f>
        <v>0</v>
      </c>
      <c r="E19" s="148">
        <f>SUM(E20:E23)</f>
        <v>0</v>
      </c>
      <c r="F19" s="99">
        <f>SUM(F20:F23)</f>
        <v>0</v>
      </c>
      <c r="G19" s="99">
        <f>SUM(G20:G23)</f>
        <v>0</v>
      </c>
      <c r="H19" s="99">
        <f>SUM(H20:H23)</f>
        <v>0</v>
      </c>
    </row>
    <row r="20" spans="1:8" ht="14.1" customHeight="1" x14ac:dyDescent="0.2">
      <c r="A20" s="56" t="s">
        <v>209</v>
      </c>
      <c r="B20" s="56"/>
      <c r="C20" s="40" t="s">
        <v>210</v>
      </c>
      <c r="D20" s="157"/>
      <c r="E20" s="157"/>
      <c r="F20" s="59"/>
      <c r="G20" s="59"/>
      <c r="H20" s="59"/>
    </row>
    <row r="21" spans="1:8" ht="14.1" customHeight="1" x14ac:dyDescent="0.2">
      <c r="A21" s="56" t="s">
        <v>211</v>
      </c>
      <c r="B21" s="56"/>
      <c r="C21" s="40" t="s">
        <v>212</v>
      </c>
      <c r="D21" s="157"/>
      <c r="E21" s="157"/>
      <c r="F21" s="59"/>
      <c r="G21" s="59"/>
      <c r="H21" s="59"/>
    </row>
    <row r="22" spans="1:8" ht="14.1" customHeight="1" x14ac:dyDescent="0.2">
      <c r="A22" s="56" t="s">
        <v>213</v>
      </c>
      <c r="B22" s="56"/>
      <c r="C22" s="40" t="s">
        <v>214</v>
      </c>
      <c r="D22" s="157"/>
      <c r="E22" s="157"/>
      <c r="F22" s="59"/>
      <c r="G22" s="59"/>
      <c r="H22" s="59"/>
    </row>
    <row r="23" spans="1:8" ht="14.1" customHeight="1" x14ac:dyDescent="0.2">
      <c r="A23" s="56" t="s">
        <v>215</v>
      </c>
      <c r="B23" s="56"/>
      <c r="C23" s="40" t="s">
        <v>216</v>
      </c>
      <c r="D23" s="157"/>
      <c r="E23" s="157"/>
      <c r="F23" s="59"/>
      <c r="G23" s="59"/>
      <c r="H23" s="59"/>
    </row>
    <row r="24" spans="1:8" s="10" customFormat="1" ht="14.1" customHeight="1" x14ac:dyDescent="0.2">
      <c r="A24" s="55" t="s">
        <v>217</v>
      </c>
      <c r="B24" s="55"/>
      <c r="C24" s="4" t="s">
        <v>218</v>
      </c>
      <c r="D24" s="148">
        <f>SUM(D25:D31)</f>
        <v>2030000</v>
      </c>
      <c r="E24" s="148">
        <f>SUM(E25:E31)</f>
        <v>1245000</v>
      </c>
      <c r="F24" s="99">
        <f>SUM(F25:F31)</f>
        <v>3338000</v>
      </c>
      <c r="G24" s="99">
        <f>SUM(G25:G31)</f>
        <v>0</v>
      </c>
      <c r="H24" s="99">
        <f>SUM(H25:H31)</f>
        <v>3338000</v>
      </c>
    </row>
    <row r="25" spans="1:8" ht="14.1" customHeight="1" x14ac:dyDescent="0.2">
      <c r="A25" s="56" t="s">
        <v>219</v>
      </c>
      <c r="B25" s="56"/>
      <c r="C25" s="40" t="s">
        <v>220</v>
      </c>
      <c r="D25" s="157">
        <f>+[3]Detalle!$AA$189</f>
        <v>200000</v>
      </c>
      <c r="E25" s="157">
        <f>+[3]Detalle!$AC$189</f>
        <v>237000</v>
      </c>
      <c r="F25" s="59">
        <f>+[1]Detalle!$Z$171</f>
        <v>830000</v>
      </c>
      <c r="G25" s="59"/>
      <c r="H25" s="59">
        <f t="shared" ref="H25:H31" si="1">F25+G25</f>
        <v>830000</v>
      </c>
    </row>
    <row r="26" spans="1:8" ht="14.1" customHeight="1" x14ac:dyDescent="0.2">
      <c r="A26" s="56" t="s">
        <v>221</v>
      </c>
      <c r="B26" s="56"/>
      <c r="C26" s="40" t="s">
        <v>222</v>
      </c>
      <c r="D26" s="157">
        <f>+[3]Detalle!$AA$191</f>
        <v>60000</v>
      </c>
      <c r="E26" s="157">
        <f>+[3]Detalle!$AC$191</f>
        <v>60000</v>
      </c>
      <c r="F26" s="59">
        <f>+[1]Detalle!$Z$173</f>
        <v>67000</v>
      </c>
      <c r="G26" s="59"/>
      <c r="H26" s="59">
        <f t="shared" si="1"/>
        <v>67000</v>
      </c>
    </row>
    <row r="27" spans="1:8" ht="14.1" customHeight="1" x14ac:dyDescent="0.2">
      <c r="A27" s="56" t="s">
        <v>223</v>
      </c>
      <c r="B27" s="56"/>
      <c r="C27" s="40" t="s">
        <v>224</v>
      </c>
      <c r="D27" s="157">
        <f>+[3]Detalle!$AA$193</f>
        <v>50000</v>
      </c>
      <c r="E27" s="157">
        <f>+[3]Detalle!$AC$193</f>
        <v>38000</v>
      </c>
      <c r="F27" s="59">
        <f>+[1]Detalle!$Z$175</f>
        <v>99000</v>
      </c>
      <c r="G27" s="59"/>
      <c r="H27" s="59">
        <f t="shared" si="1"/>
        <v>99000</v>
      </c>
    </row>
    <row r="28" spans="1:8" ht="14.1" customHeight="1" x14ac:dyDescent="0.2">
      <c r="A28" s="56" t="s">
        <v>225</v>
      </c>
      <c r="B28" s="56"/>
      <c r="C28" s="40" t="s">
        <v>226</v>
      </c>
      <c r="D28" s="157">
        <f>+[3]Detalle!$AA$195</f>
        <v>1000000</v>
      </c>
      <c r="E28" s="157">
        <f>+[3]Detalle!$AC$195</f>
        <v>750000</v>
      </c>
      <c r="F28" s="59">
        <f>+[1]Detalle!$Z$177</f>
        <v>1705000</v>
      </c>
      <c r="G28" s="59"/>
      <c r="H28" s="59">
        <f t="shared" si="1"/>
        <v>1705000</v>
      </c>
    </row>
    <row r="29" spans="1:8" ht="14.1" customHeight="1" x14ac:dyDescent="0.2">
      <c r="A29" s="56" t="s">
        <v>227</v>
      </c>
      <c r="B29" s="56"/>
      <c r="C29" s="40" t="s">
        <v>228</v>
      </c>
      <c r="D29" s="157">
        <f>+[3]Detalle!$AA$197</f>
        <v>70000</v>
      </c>
      <c r="E29" s="157">
        <f>+[3]Detalle!$AC$197</f>
        <v>0</v>
      </c>
      <c r="F29" s="59">
        <f>+[1]Detalle!$Z$179</f>
        <v>40000</v>
      </c>
      <c r="G29" s="59"/>
      <c r="H29" s="59">
        <f t="shared" si="1"/>
        <v>40000</v>
      </c>
    </row>
    <row r="30" spans="1:8" ht="14.1" customHeight="1" x14ac:dyDescent="0.2">
      <c r="A30" s="56" t="s">
        <v>229</v>
      </c>
      <c r="B30" s="56"/>
      <c r="C30" s="40" t="s">
        <v>230</v>
      </c>
      <c r="D30" s="157">
        <f>+[3]Detalle!$AA$199</f>
        <v>500000</v>
      </c>
      <c r="E30" s="157">
        <f>+[3]Detalle!$AC$199</f>
        <v>0</v>
      </c>
      <c r="F30" s="59">
        <f>+[1]Detalle!$Z$181</f>
        <v>198000</v>
      </c>
      <c r="G30" s="59"/>
      <c r="H30" s="59">
        <f t="shared" si="1"/>
        <v>198000</v>
      </c>
    </row>
    <row r="31" spans="1:8" ht="14.1" customHeight="1" x14ac:dyDescent="0.2">
      <c r="A31" s="56" t="s">
        <v>231</v>
      </c>
      <c r="B31" s="56"/>
      <c r="C31" s="40" t="s">
        <v>619</v>
      </c>
      <c r="D31" s="157">
        <f>+[3]Detalle!$AA$201</f>
        <v>150000</v>
      </c>
      <c r="E31" s="157">
        <f>+[3]Detalle!$AC$201</f>
        <v>160000</v>
      </c>
      <c r="F31" s="59">
        <f>+[1]Detalle!$Z$183</f>
        <v>399000</v>
      </c>
      <c r="G31" s="59"/>
      <c r="H31" s="59">
        <f t="shared" si="1"/>
        <v>399000</v>
      </c>
    </row>
    <row r="32" spans="1:8" s="10" customFormat="1" ht="14.1" customHeight="1" x14ac:dyDescent="0.2">
      <c r="A32" s="55" t="s">
        <v>232</v>
      </c>
      <c r="B32" s="55"/>
      <c r="C32" s="4" t="s">
        <v>233</v>
      </c>
      <c r="D32" s="148">
        <f>SUM(D33:D34)</f>
        <v>701000</v>
      </c>
      <c r="E32" s="148">
        <f t="shared" ref="E32:H32" si="2">SUM(E33:E34)</f>
        <v>255000</v>
      </c>
      <c r="F32" s="99">
        <f>SUM(F33:F34)</f>
        <v>3047000</v>
      </c>
      <c r="G32" s="99">
        <f t="shared" si="2"/>
        <v>0</v>
      </c>
      <c r="H32" s="99">
        <f t="shared" si="2"/>
        <v>3047000</v>
      </c>
    </row>
    <row r="33" spans="1:8" ht="14.1" customHeight="1" x14ac:dyDescent="0.2">
      <c r="A33" s="56" t="s">
        <v>234</v>
      </c>
      <c r="B33" s="56"/>
      <c r="C33" s="40" t="s">
        <v>235</v>
      </c>
      <c r="D33" s="157">
        <f>+[3]Detalle!$AA$204</f>
        <v>171000</v>
      </c>
      <c r="E33" s="157">
        <f>+[3]Detalle!$AC$204</f>
        <v>0</v>
      </c>
      <c r="F33" s="59">
        <f>+[1]Detalle!$Z$186</f>
        <v>251000</v>
      </c>
      <c r="G33" s="59"/>
      <c r="H33" s="59">
        <f t="shared" ref="H33:H34" si="3">F33+G33</f>
        <v>251000</v>
      </c>
    </row>
    <row r="34" spans="1:8" x14ac:dyDescent="0.2">
      <c r="A34" s="56" t="s">
        <v>236</v>
      </c>
      <c r="B34" s="56"/>
      <c r="C34" s="40" t="s">
        <v>237</v>
      </c>
      <c r="D34" s="157">
        <f>+[3]Detalle!$AA$210</f>
        <v>530000</v>
      </c>
      <c r="E34" s="157">
        <f>+[3]Detalle!$AC$210</f>
        <v>255000</v>
      </c>
      <c r="F34" s="59">
        <f>+[1]Detalle!$Z$188</f>
        <v>2796000</v>
      </c>
      <c r="G34" s="59"/>
      <c r="H34" s="59">
        <f t="shared" si="3"/>
        <v>2796000</v>
      </c>
    </row>
    <row r="35" spans="1:8" s="10" customFormat="1" x14ac:dyDescent="0.2">
      <c r="A35" s="55" t="s">
        <v>238</v>
      </c>
      <c r="B35" s="55"/>
      <c r="C35" s="4" t="s">
        <v>239</v>
      </c>
      <c r="D35" s="148">
        <f>SUM(D36:D39)</f>
        <v>0</v>
      </c>
      <c r="E35" s="148">
        <f>SUM(E36:E39)</f>
        <v>0</v>
      </c>
      <c r="F35" s="99">
        <f>SUM(F36:F39)</f>
        <v>0</v>
      </c>
      <c r="G35" s="99">
        <f>SUM(G36:G39)</f>
        <v>0</v>
      </c>
      <c r="H35" s="99">
        <f>SUM(H36:H39)</f>
        <v>0</v>
      </c>
    </row>
    <row r="36" spans="1:8" x14ac:dyDescent="0.2">
      <c r="A36" s="56" t="s">
        <v>240</v>
      </c>
      <c r="B36" s="56"/>
      <c r="C36" s="40" t="s">
        <v>241</v>
      </c>
      <c r="D36" s="157"/>
      <c r="E36" s="157"/>
      <c r="F36" s="59"/>
      <c r="G36" s="59"/>
      <c r="H36" s="59"/>
    </row>
    <row r="37" spans="1:8" x14ac:dyDescent="0.2">
      <c r="A37" s="56" t="s">
        <v>242</v>
      </c>
      <c r="B37" s="56"/>
      <c r="C37" s="40" t="s">
        <v>243</v>
      </c>
      <c r="D37" s="157"/>
      <c r="E37" s="157"/>
      <c r="F37" s="59"/>
      <c r="G37" s="59"/>
      <c r="H37" s="59"/>
    </row>
    <row r="38" spans="1:8" x14ac:dyDescent="0.2">
      <c r="A38" s="56" t="s">
        <v>244</v>
      </c>
      <c r="B38" s="56"/>
      <c r="C38" s="40" t="s">
        <v>245</v>
      </c>
      <c r="D38" s="157"/>
      <c r="E38" s="157"/>
      <c r="F38" s="59"/>
      <c r="G38" s="59"/>
      <c r="H38" s="59"/>
    </row>
    <row r="39" spans="1:8" x14ac:dyDescent="0.2">
      <c r="A39" s="56" t="s">
        <v>246</v>
      </c>
      <c r="B39" s="56"/>
      <c r="C39" s="40" t="s">
        <v>247</v>
      </c>
      <c r="D39" s="157"/>
      <c r="E39" s="157"/>
      <c r="F39" s="59"/>
      <c r="G39" s="59"/>
      <c r="H39" s="59"/>
    </row>
    <row r="40" spans="1:8" s="10" customFormat="1" x14ac:dyDescent="0.2">
      <c r="A40" s="55" t="s">
        <v>248</v>
      </c>
      <c r="B40" s="55"/>
      <c r="C40" s="4" t="s">
        <v>249</v>
      </c>
      <c r="D40" s="148">
        <f>SUM(D41:D48)</f>
        <v>25245000</v>
      </c>
      <c r="E40" s="148">
        <f>SUM(E41:E48)</f>
        <v>14906000</v>
      </c>
      <c r="F40" s="99">
        <f>SUM(F41:F48)</f>
        <v>30845000</v>
      </c>
      <c r="G40" s="99">
        <f>SUM(G41:G48)</f>
        <v>0</v>
      </c>
      <c r="H40" s="99">
        <f>SUM(H41:H48)</f>
        <v>30845000</v>
      </c>
    </row>
    <row r="41" spans="1:8" x14ac:dyDescent="0.2">
      <c r="A41" s="56" t="s">
        <v>250</v>
      </c>
      <c r="B41" s="56"/>
      <c r="C41" s="40" t="s">
        <v>251</v>
      </c>
      <c r="D41" s="157">
        <f>+[3]Detalle!$AA$221</f>
        <v>5500000</v>
      </c>
      <c r="E41" s="157">
        <f>+[3]Detalle!$AC$221</f>
        <v>2770000</v>
      </c>
      <c r="F41" s="59">
        <f>+[1]Detalle!$Z$200</f>
        <v>7596000</v>
      </c>
      <c r="G41" s="59"/>
      <c r="H41" s="59">
        <f t="shared" ref="H41:H48" si="4">F41+G41</f>
        <v>7596000</v>
      </c>
    </row>
    <row r="42" spans="1:8" x14ac:dyDescent="0.2">
      <c r="A42" s="56" t="s">
        <v>252</v>
      </c>
      <c r="B42" s="56"/>
      <c r="C42" s="40" t="s">
        <v>253</v>
      </c>
      <c r="D42" s="157">
        <f>+[3]Detalle!$AA$228</f>
        <v>0</v>
      </c>
      <c r="E42" s="157">
        <f>+[3]Detalle!$AC$228</f>
        <v>21000</v>
      </c>
      <c r="F42" s="59"/>
      <c r="G42" s="59"/>
      <c r="H42" s="59">
        <f t="shared" si="4"/>
        <v>0</v>
      </c>
    </row>
    <row r="43" spans="1:8" x14ac:dyDescent="0.2">
      <c r="A43" s="56" t="s">
        <v>254</v>
      </c>
      <c r="B43" s="56"/>
      <c r="C43" s="40" t="s">
        <v>255</v>
      </c>
      <c r="D43" s="157">
        <f>+[3]Detalle!$AA$230</f>
        <v>18000000</v>
      </c>
      <c r="E43" s="157">
        <f>+[3]Detalle!$AC$230</f>
        <v>10400000</v>
      </c>
      <c r="F43" s="59">
        <f>+[1]Detalle!$Z$203</f>
        <v>20616000</v>
      </c>
      <c r="G43" s="59"/>
      <c r="H43" s="59">
        <f t="shared" si="4"/>
        <v>20616000</v>
      </c>
    </row>
    <row r="44" spans="1:8" x14ac:dyDescent="0.2">
      <c r="A44" s="56" t="s">
        <v>256</v>
      </c>
      <c r="B44" s="56"/>
      <c r="C44" s="40" t="s">
        <v>257</v>
      </c>
      <c r="D44" s="157">
        <f>+[3]Detalle!$AA$235</f>
        <v>500000</v>
      </c>
      <c r="E44" s="157">
        <f>+[3]Detalle!$AC$235</f>
        <v>755000</v>
      </c>
      <c r="F44" s="59">
        <f>+[1]Detalle!$Z$206</f>
        <v>583000</v>
      </c>
      <c r="G44" s="59"/>
      <c r="H44" s="59">
        <f t="shared" si="4"/>
        <v>583000</v>
      </c>
    </row>
    <row r="45" spans="1:8" x14ac:dyDescent="0.2">
      <c r="A45" s="56" t="s">
        <v>258</v>
      </c>
      <c r="B45" s="56"/>
      <c r="C45" s="40" t="s">
        <v>259</v>
      </c>
      <c r="D45" s="157">
        <f>+[3]Detalle!$AA$241</f>
        <v>500000</v>
      </c>
      <c r="E45" s="157">
        <f>+[3]Detalle!$AC$241</f>
        <v>860000</v>
      </c>
      <c r="F45" s="59">
        <f>+[1]Detalle!$Z$208</f>
        <v>1356000</v>
      </c>
      <c r="G45" s="59"/>
      <c r="H45" s="59">
        <f t="shared" si="4"/>
        <v>1356000</v>
      </c>
    </row>
    <row r="46" spans="1:8" x14ac:dyDescent="0.2">
      <c r="A46" s="56" t="s">
        <v>260</v>
      </c>
      <c r="B46" s="56"/>
      <c r="C46" s="40" t="s">
        <v>261</v>
      </c>
      <c r="D46" s="157">
        <f>+[3]Detalle!$AA$243</f>
        <v>105000</v>
      </c>
      <c r="E46" s="157">
        <f>+[3]Detalle!$AC$243</f>
        <v>0</v>
      </c>
      <c r="F46" s="59">
        <f>+[1]Detalle!$Z$210</f>
        <v>123000</v>
      </c>
      <c r="G46" s="59"/>
      <c r="H46" s="59">
        <f t="shared" si="4"/>
        <v>123000</v>
      </c>
    </row>
    <row r="47" spans="1:8" x14ac:dyDescent="0.2">
      <c r="A47" s="56" t="s">
        <v>262</v>
      </c>
      <c r="B47" s="56"/>
      <c r="C47" s="40" t="s">
        <v>263</v>
      </c>
      <c r="D47" s="157">
        <f>+[3]Detalle!$AA$248</f>
        <v>0</v>
      </c>
      <c r="E47" s="157">
        <f>+[3]Detalle!$AC$248</f>
        <v>100000</v>
      </c>
      <c r="F47" s="59">
        <f>+[1]Detalle!$Z$212</f>
        <v>0</v>
      </c>
      <c r="G47" s="59"/>
      <c r="H47" s="59">
        <f t="shared" si="4"/>
        <v>0</v>
      </c>
    </row>
    <row r="48" spans="1:8" x14ac:dyDescent="0.2">
      <c r="A48" s="56" t="s">
        <v>264</v>
      </c>
      <c r="B48" s="56"/>
      <c r="C48" s="40" t="s">
        <v>620</v>
      </c>
      <c r="D48" s="157">
        <f>+[3]Detalle!$AA$250</f>
        <v>640000</v>
      </c>
      <c r="E48" s="157">
        <f>+[3]Detalle!$AC$250</f>
        <v>0</v>
      </c>
      <c r="F48" s="59">
        <f>+[1]Detalle!$Z$214</f>
        <v>571000</v>
      </c>
      <c r="G48" s="59"/>
      <c r="H48" s="59">
        <f t="shared" si="4"/>
        <v>571000</v>
      </c>
    </row>
    <row r="49" spans="1:8" x14ac:dyDescent="0.2">
      <c r="A49" s="64">
        <v>3</v>
      </c>
      <c r="B49" s="64"/>
      <c r="C49" s="4" t="s">
        <v>265</v>
      </c>
      <c r="D49" s="160"/>
      <c r="E49" s="160"/>
      <c r="F49" s="40"/>
      <c r="G49" s="40"/>
      <c r="H49" s="40"/>
    </row>
    <row r="50" spans="1:8" x14ac:dyDescent="0.2">
      <c r="A50" s="57" t="s">
        <v>266</v>
      </c>
      <c r="B50" s="57"/>
      <c r="C50" s="4" t="s">
        <v>267</v>
      </c>
      <c r="D50" s="160"/>
      <c r="E50" s="160"/>
      <c r="F50" s="40"/>
      <c r="G50" s="40"/>
      <c r="H50" s="40"/>
    </row>
    <row r="51" spans="1:8" x14ac:dyDescent="0.2">
      <c r="A51" s="56" t="s">
        <v>268</v>
      </c>
      <c r="B51" s="56"/>
      <c r="C51" s="40" t="s">
        <v>269</v>
      </c>
      <c r="D51" s="160"/>
      <c r="E51" s="160"/>
      <c r="F51" s="40"/>
      <c r="G51" s="40"/>
      <c r="H51" s="40"/>
    </row>
    <row r="52" spans="1:8" x14ac:dyDescent="0.2">
      <c r="A52" s="56" t="s">
        <v>270</v>
      </c>
      <c r="B52" s="56"/>
      <c r="C52" s="40" t="s">
        <v>271</v>
      </c>
      <c r="D52" s="160"/>
      <c r="E52" s="160"/>
      <c r="F52" s="40"/>
      <c r="G52" s="40"/>
      <c r="H52" s="40"/>
    </row>
    <row r="53" spans="1:8" x14ac:dyDescent="0.2">
      <c r="A53" s="56" t="s">
        <v>272</v>
      </c>
      <c r="B53" s="56"/>
      <c r="C53" s="40" t="s">
        <v>273</v>
      </c>
      <c r="D53" s="160"/>
      <c r="E53" s="160"/>
      <c r="F53" s="40"/>
      <c r="G53" s="40"/>
      <c r="H53" s="40"/>
    </row>
    <row r="54" spans="1:8" x14ac:dyDescent="0.2">
      <c r="A54" s="56" t="s">
        <v>274</v>
      </c>
      <c r="B54" s="56"/>
      <c r="C54" s="40" t="s">
        <v>275</v>
      </c>
      <c r="D54" s="160"/>
      <c r="E54" s="160"/>
      <c r="F54" s="40"/>
      <c r="G54" s="40"/>
      <c r="H54" s="40"/>
    </row>
    <row r="55" spans="1:8" x14ac:dyDescent="0.2">
      <c r="A55" s="55" t="s">
        <v>276</v>
      </c>
      <c r="B55" s="55"/>
      <c r="C55" s="4" t="s">
        <v>277</v>
      </c>
      <c r="D55" s="160"/>
      <c r="E55" s="160"/>
      <c r="F55" s="40"/>
      <c r="G55" s="40"/>
      <c r="H55" s="40"/>
    </row>
    <row r="56" spans="1:8" x14ac:dyDescent="0.2">
      <c r="A56" s="56" t="s">
        <v>278</v>
      </c>
      <c r="B56" s="56"/>
      <c r="C56" s="65" t="s">
        <v>279</v>
      </c>
      <c r="D56" s="160"/>
      <c r="E56" s="160"/>
      <c r="F56" s="40"/>
      <c r="G56" s="40"/>
      <c r="H56" s="40"/>
    </row>
    <row r="57" spans="1:8" x14ac:dyDescent="0.2">
      <c r="A57" s="56" t="s">
        <v>280</v>
      </c>
      <c r="B57" s="56"/>
      <c r="C57" s="65" t="s">
        <v>281</v>
      </c>
      <c r="D57" s="160"/>
      <c r="E57" s="160"/>
      <c r="F57" s="40"/>
      <c r="G57" s="40"/>
      <c r="H57" s="40"/>
    </row>
    <row r="58" spans="1:8" x14ac:dyDescent="0.2">
      <c r="A58" s="56" t="s">
        <v>282</v>
      </c>
      <c r="B58" s="56"/>
      <c r="C58" s="65" t="s">
        <v>283</v>
      </c>
      <c r="D58" s="160"/>
      <c r="E58" s="160"/>
      <c r="F58" s="40"/>
      <c r="G58" s="40"/>
      <c r="H58" s="40"/>
    </row>
    <row r="59" spans="1:8" x14ac:dyDescent="0.2">
      <c r="A59" s="56" t="s">
        <v>284</v>
      </c>
      <c r="B59" s="56"/>
      <c r="C59" s="65" t="s">
        <v>285</v>
      </c>
      <c r="D59" s="160"/>
      <c r="E59" s="160"/>
      <c r="F59" s="40"/>
      <c r="G59" s="40"/>
      <c r="H59" s="40"/>
    </row>
    <row r="60" spans="1:8" x14ac:dyDescent="0.2">
      <c r="A60" s="56" t="s">
        <v>286</v>
      </c>
      <c r="B60" s="56"/>
      <c r="C60" s="65" t="s">
        <v>287</v>
      </c>
      <c r="D60" s="160"/>
      <c r="E60" s="160"/>
      <c r="F60" s="40"/>
      <c r="G60" s="40"/>
      <c r="H60" s="40"/>
    </row>
    <row r="61" spans="1:8" x14ac:dyDescent="0.2">
      <c r="A61" s="56" t="s">
        <v>288</v>
      </c>
      <c r="B61" s="56"/>
      <c r="C61" s="65" t="s">
        <v>289</v>
      </c>
      <c r="D61" s="160"/>
      <c r="E61" s="160"/>
      <c r="F61" s="40"/>
      <c r="G61" s="40"/>
      <c r="H61" s="40"/>
    </row>
    <row r="62" spans="1:8" x14ac:dyDescent="0.2">
      <c r="A62" s="56" t="s">
        <v>290</v>
      </c>
      <c r="B62" s="56"/>
      <c r="C62" s="65" t="s">
        <v>291</v>
      </c>
      <c r="D62" s="160"/>
      <c r="E62" s="160"/>
      <c r="F62" s="40"/>
      <c r="G62" s="40"/>
      <c r="H62" s="40"/>
    </row>
    <row r="63" spans="1:8" x14ac:dyDescent="0.2">
      <c r="A63" s="56" t="s">
        <v>292</v>
      </c>
      <c r="B63" s="56"/>
      <c r="C63" s="40" t="s">
        <v>293</v>
      </c>
      <c r="D63" s="160"/>
      <c r="E63" s="160"/>
      <c r="F63" s="40"/>
      <c r="G63" s="40"/>
      <c r="H63" s="40"/>
    </row>
    <row r="64" spans="1:8" x14ac:dyDescent="0.2">
      <c r="A64" s="55" t="s">
        <v>294</v>
      </c>
      <c r="B64" s="55"/>
      <c r="C64" s="66" t="s">
        <v>295</v>
      </c>
      <c r="D64" s="160"/>
      <c r="E64" s="160"/>
      <c r="F64" s="40"/>
      <c r="G64" s="40"/>
      <c r="H64" s="40"/>
    </row>
    <row r="65" spans="1:8" x14ac:dyDescent="0.2">
      <c r="A65" s="56" t="s">
        <v>296</v>
      </c>
      <c r="B65" s="56"/>
      <c r="C65" s="65" t="s">
        <v>297</v>
      </c>
      <c r="D65" s="160"/>
      <c r="E65" s="160"/>
      <c r="F65" s="40"/>
      <c r="G65" s="40"/>
      <c r="H65" s="40"/>
    </row>
    <row r="66" spans="1:8" x14ac:dyDescent="0.2">
      <c r="A66" s="56" t="s">
        <v>298</v>
      </c>
      <c r="B66" s="56"/>
      <c r="C66" s="65" t="s">
        <v>299</v>
      </c>
      <c r="D66" s="160"/>
      <c r="E66" s="160"/>
      <c r="F66" s="40"/>
      <c r="G66" s="40"/>
      <c r="H66" s="40"/>
    </row>
    <row r="67" spans="1:8" x14ac:dyDescent="0.2">
      <c r="A67" s="55" t="s">
        <v>300</v>
      </c>
      <c r="B67" s="55"/>
      <c r="C67" s="4" t="s">
        <v>301</v>
      </c>
      <c r="D67" s="160"/>
      <c r="E67" s="160"/>
      <c r="F67" s="40"/>
      <c r="G67" s="40"/>
      <c r="H67" s="40"/>
    </row>
    <row r="68" spans="1:8" x14ac:dyDescent="0.2">
      <c r="A68" s="56" t="s">
        <v>302</v>
      </c>
      <c r="B68" s="56"/>
      <c r="C68" s="40" t="s">
        <v>303</v>
      </c>
      <c r="D68" s="160"/>
      <c r="E68" s="160"/>
      <c r="F68" s="40"/>
      <c r="G68" s="40"/>
      <c r="H68" s="40"/>
    </row>
    <row r="69" spans="1:8" x14ac:dyDescent="0.2">
      <c r="A69" s="56" t="s">
        <v>304</v>
      </c>
      <c r="B69" s="56"/>
      <c r="C69" s="40" t="s">
        <v>305</v>
      </c>
      <c r="D69" s="160"/>
      <c r="E69" s="160"/>
      <c r="F69" s="40"/>
      <c r="G69" s="40"/>
      <c r="H69" s="40"/>
    </row>
    <row r="70" spans="1:8" x14ac:dyDescent="0.2">
      <c r="A70" s="56" t="s">
        <v>306</v>
      </c>
      <c r="B70" s="56"/>
      <c r="C70" s="40" t="s">
        <v>307</v>
      </c>
      <c r="D70" s="160"/>
      <c r="E70" s="160"/>
      <c r="F70" s="40"/>
      <c r="G70" s="40"/>
      <c r="H70" s="40"/>
    </row>
    <row r="71" spans="1:8" x14ac:dyDescent="0.2">
      <c r="A71" s="56" t="s">
        <v>308</v>
      </c>
      <c r="B71" s="56"/>
      <c r="C71" s="40" t="s">
        <v>309</v>
      </c>
      <c r="D71" s="160"/>
      <c r="E71" s="160"/>
      <c r="F71" s="40"/>
      <c r="G71" s="40"/>
      <c r="H71" s="40"/>
    </row>
    <row r="72" spans="1:8" x14ac:dyDescent="0.2">
      <c r="A72" s="56" t="s">
        <v>310</v>
      </c>
      <c r="B72" s="56"/>
      <c r="C72" s="40" t="s">
        <v>311</v>
      </c>
      <c r="D72" s="160"/>
      <c r="E72" s="160"/>
      <c r="F72" s="40"/>
      <c r="G72" s="40"/>
      <c r="H72" s="40"/>
    </row>
  </sheetData>
  <mergeCells count="4">
    <mergeCell ref="A6:C6"/>
    <mergeCell ref="B9:C9"/>
    <mergeCell ref="B10:C10"/>
    <mergeCell ref="C2:D2"/>
  </mergeCells>
  <phoneticPr fontId="0" type="noConversion"/>
  <printOptions horizontalCentered="1"/>
  <pageMargins left="0.35433070866141736" right="0.19685039370078741" top="0.55118110236220474" bottom="0.39370078740157483" header="0.55118110236220474" footer="0"/>
  <pageSetup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view="pageBreakPreview" topLeftCell="A7" zoomScaleNormal="115" zoomScaleSheetLayoutView="100" workbookViewId="0">
      <pane xSplit="1" ySplit="6" topLeftCell="C22" activePane="bottomRight" state="frozen"/>
      <selection activeCell="A7" sqref="A7"/>
      <selection pane="topRight" activeCell="B7" sqref="B7"/>
      <selection pane="bottomLeft" activeCell="A13" sqref="A13"/>
      <selection pane="bottomRight" activeCell="C49" sqref="C49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5" width="16.85546875" style="143" hidden="1" customWidth="1"/>
    <col min="6" max="6" width="16.85546875" style="11" customWidth="1"/>
    <col min="7" max="7" width="16.85546875" style="11" hidden="1" customWidth="1"/>
    <col min="8" max="8" width="16.85546875" style="11" customWidth="1"/>
    <col min="9" max="16384" width="11.42578125" style="11"/>
  </cols>
  <sheetData>
    <row r="1" spans="1:8" x14ac:dyDescent="0.2">
      <c r="C1" s="1" t="s">
        <v>628</v>
      </c>
    </row>
    <row r="2" spans="1:8" x14ac:dyDescent="0.2">
      <c r="C2" s="1" t="s">
        <v>591</v>
      </c>
    </row>
    <row r="3" spans="1:8" x14ac:dyDescent="0.2">
      <c r="C3" s="1" t="s">
        <v>595</v>
      </c>
    </row>
    <row r="4" spans="1:8" x14ac:dyDescent="0.2">
      <c r="C4" s="1"/>
    </row>
    <row r="5" spans="1:8" ht="15" customHeight="1" x14ac:dyDescent="0.2">
      <c r="A5" s="10" t="s">
        <v>635</v>
      </c>
      <c r="C5" s="1"/>
      <c r="D5" s="144"/>
      <c r="E5" s="144"/>
    </row>
    <row r="6" spans="1:8" ht="18" customHeight="1" x14ac:dyDescent="0.2">
      <c r="A6" s="240" t="s">
        <v>636</v>
      </c>
      <c r="B6" s="240"/>
      <c r="C6" s="240"/>
      <c r="D6" s="144"/>
      <c r="E6" s="144"/>
    </row>
    <row r="7" spans="1:8" ht="15.75" customHeight="1" x14ac:dyDescent="0.2">
      <c r="A7" s="10" t="s">
        <v>637</v>
      </c>
      <c r="D7" s="144"/>
      <c r="E7" s="144"/>
    </row>
    <row r="8" spans="1:8" ht="12.75" thickBot="1" x14ac:dyDescent="0.25">
      <c r="A8" s="32"/>
      <c r="B8" s="32"/>
      <c r="C8" s="32"/>
      <c r="D8" s="145"/>
      <c r="E8" s="145"/>
    </row>
    <row r="10" spans="1:8" ht="36" x14ac:dyDescent="0.2">
      <c r="A10" s="41" t="s">
        <v>601</v>
      </c>
      <c r="B10" s="241" t="s">
        <v>588</v>
      </c>
      <c r="C10" s="242"/>
      <c r="D10" s="146" t="s">
        <v>648</v>
      </c>
      <c r="E10" s="146" t="s">
        <v>649</v>
      </c>
      <c r="F10" s="154" t="s">
        <v>691</v>
      </c>
      <c r="G10" s="154" t="s">
        <v>649</v>
      </c>
      <c r="H10" s="154" t="s">
        <v>690</v>
      </c>
    </row>
    <row r="11" spans="1:8" ht="13.15" customHeight="1" x14ac:dyDescent="0.2">
      <c r="A11" s="52">
        <v>-1</v>
      </c>
      <c r="B11" s="243">
        <v>-2</v>
      </c>
      <c r="C11" s="244"/>
      <c r="D11" s="147">
        <v>-3</v>
      </c>
      <c r="E11" s="147">
        <v>-4</v>
      </c>
      <c r="F11" s="53">
        <v>-3</v>
      </c>
      <c r="G11" s="53">
        <v>-4</v>
      </c>
      <c r="H11" s="53">
        <v>-4</v>
      </c>
    </row>
    <row r="13" spans="1:8" ht="14.1" customHeight="1" x14ac:dyDescent="0.2">
      <c r="A13" s="57">
        <v>4</v>
      </c>
      <c r="B13" s="57"/>
      <c r="C13" s="66" t="s">
        <v>312</v>
      </c>
      <c r="D13" s="149"/>
      <c r="E13" s="149"/>
      <c r="F13" s="54"/>
      <c r="G13" s="54"/>
      <c r="H13" s="54"/>
    </row>
    <row r="14" spans="1:8" ht="14.1" customHeight="1" x14ac:dyDescent="0.2">
      <c r="A14" s="57" t="s">
        <v>313</v>
      </c>
      <c r="B14" s="57"/>
      <c r="C14" s="66" t="s">
        <v>314</v>
      </c>
      <c r="D14" s="149"/>
      <c r="E14" s="149"/>
      <c r="F14" s="54"/>
      <c r="G14" s="54"/>
      <c r="H14" s="54"/>
    </row>
    <row r="15" spans="1:8" ht="14.1" customHeight="1" x14ac:dyDescent="0.2">
      <c r="A15" s="58" t="s">
        <v>315</v>
      </c>
      <c r="B15" s="58"/>
      <c r="C15" s="65" t="s">
        <v>316</v>
      </c>
      <c r="D15" s="149"/>
      <c r="E15" s="149"/>
      <c r="F15" s="54"/>
      <c r="G15" s="54"/>
      <c r="H15" s="54"/>
    </row>
    <row r="16" spans="1:8" ht="14.1" customHeight="1" x14ac:dyDescent="0.2">
      <c r="A16" s="58" t="s">
        <v>317</v>
      </c>
      <c r="B16" s="58"/>
      <c r="C16" s="65" t="s">
        <v>318</v>
      </c>
      <c r="D16" s="149"/>
      <c r="E16" s="149"/>
      <c r="F16" s="54"/>
      <c r="G16" s="54"/>
      <c r="H16" s="54"/>
    </row>
    <row r="17" spans="1:8" ht="14.1" customHeight="1" x14ac:dyDescent="0.2">
      <c r="A17" s="58" t="s">
        <v>319</v>
      </c>
      <c r="B17" s="58"/>
      <c r="C17" s="65" t="s">
        <v>320</v>
      </c>
      <c r="D17" s="149"/>
      <c r="E17" s="149"/>
      <c r="F17" s="54"/>
      <c r="G17" s="54"/>
      <c r="H17" s="54"/>
    </row>
    <row r="18" spans="1:8" ht="14.1" customHeight="1" x14ac:dyDescent="0.2">
      <c r="A18" s="58" t="s">
        <v>321</v>
      </c>
      <c r="B18" s="58"/>
      <c r="C18" s="65" t="s">
        <v>322</v>
      </c>
      <c r="D18" s="149"/>
      <c r="E18" s="149"/>
      <c r="F18" s="54"/>
      <c r="G18" s="54"/>
      <c r="H18" s="54"/>
    </row>
    <row r="19" spans="1:8" ht="14.1" customHeight="1" x14ac:dyDescent="0.2">
      <c r="A19" s="58" t="s">
        <v>323</v>
      </c>
      <c r="B19" s="58"/>
      <c r="C19" s="65" t="s">
        <v>324</v>
      </c>
      <c r="D19" s="149"/>
      <c r="E19" s="149"/>
      <c r="F19" s="54"/>
      <c r="G19" s="54"/>
      <c r="H19" s="54"/>
    </row>
    <row r="20" spans="1:8" ht="14.1" customHeight="1" x14ac:dyDescent="0.2">
      <c r="A20" s="58" t="s">
        <v>325</v>
      </c>
      <c r="B20" s="58"/>
      <c r="C20" s="65" t="s">
        <v>326</v>
      </c>
      <c r="D20" s="149"/>
      <c r="E20" s="149"/>
      <c r="F20" s="54"/>
      <c r="G20" s="54"/>
      <c r="H20" s="54"/>
    </row>
    <row r="21" spans="1:8" ht="14.1" customHeight="1" x14ac:dyDescent="0.2">
      <c r="A21" s="58" t="s">
        <v>327</v>
      </c>
      <c r="B21" s="58"/>
      <c r="C21" s="65" t="s">
        <v>328</v>
      </c>
      <c r="D21" s="149"/>
      <c r="E21" s="149"/>
      <c r="F21" s="54"/>
      <c r="G21" s="54"/>
      <c r="H21" s="54"/>
    </row>
    <row r="22" spans="1:8" ht="14.1" customHeight="1" x14ac:dyDescent="0.2">
      <c r="A22" s="58" t="s">
        <v>329</v>
      </c>
      <c r="B22" s="58"/>
      <c r="C22" s="65" t="s">
        <v>330</v>
      </c>
      <c r="D22" s="149"/>
      <c r="E22" s="149"/>
      <c r="F22" s="54"/>
      <c r="G22" s="54"/>
      <c r="H22" s="54"/>
    </row>
    <row r="23" spans="1:8" x14ac:dyDescent="0.2">
      <c r="A23" s="57" t="s">
        <v>331</v>
      </c>
      <c r="B23" s="58"/>
      <c r="C23" s="66" t="s">
        <v>332</v>
      </c>
      <c r="D23" s="149"/>
      <c r="E23" s="149"/>
      <c r="F23" s="54"/>
      <c r="G23" s="54"/>
      <c r="H23" s="54"/>
    </row>
    <row r="24" spans="1:8" x14ac:dyDescent="0.2">
      <c r="A24" s="58" t="s">
        <v>333</v>
      </c>
      <c r="B24" s="58"/>
      <c r="C24" s="65" t="s">
        <v>334</v>
      </c>
      <c r="D24" s="149"/>
      <c r="E24" s="149"/>
      <c r="F24" s="54"/>
      <c r="G24" s="54"/>
      <c r="H24" s="54"/>
    </row>
    <row r="25" spans="1:8" x14ac:dyDescent="0.2">
      <c r="A25" s="58" t="s">
        <v>335</v>
      </c>
      <c r="B25" s="58"/>
      <c r="C25" s="65" t="s">
        <v>336</v>
      </c>
      <c r="D25" s="149"/>
      <c r="E25" s="149"/>
      <c r="F25" s="54"/>
      <c r="G25" s="54"/>
      <c r="H25" s="54"/>
    </row>
    <row r="26" spans="1:8" x14ac:dyDescent="0.2">
      <c r="A26" s="58" t="s">
        <v>337</v>
      </c>
      <c r="B26" s="58"/>
      <c r="C26" s="65" t="s">
        <v>338</v>
      </c>
      <c r="D26" s="149"/>
      <c r="E26" s="149"/>
      <c r="F26" s="54"/>
      <c r="G26" s="54"/>
      <c r="H26" s="54"/>
    </row>
    <row r="27" spans="1:8" x14ac:dyDescent="0.2">
      <c r="A27" s="58" t="s">
        <v>339</v>
      </c>
      <c r="B27" s="58"/>
      <c r="C27" s="65" t="s">
        <v>340</v>
      </c>
      <c r="D27" s="149"/>
      <c r="E27" s="149"/>
      <c r="F27" s="54"/>
      <c r="G27" s="54"/>
      <c r="H27" s="54"/>
    </row>
    <row r="28" spans="1:8" x14ac:dyDescent="0.2">
      <c r="A28" s="58" t="s">
        <v>341</v>
      </c>
      <c r="B28" s="58"/>
      <c r="C28" s="65" t="s">
        <v>342</v>
      </c>
      <c r="D28" s="149"/>
      <c r="E28" s="149"/>
      <c r="F28" s="54"/>
      <c r="G28" s="54"/>
      <c r="H28" s="54"/>
    </row>
    <row r="29" spans="1:8" x14ac:dyDescent="0.2">
      <c r="A29" s="58" t="s">
        <v>343</v>
      </c>
      <c r="B29" s="58"/>
      <c r="C29" s="65" t="s">
        <v>344</v>
      </c>
      <c r="D29" s="149"/>
      <c r="E29" s="149"/>
      <c r="F29" s="54"/>
      <c r="G29" s="54"/>
      <c r="H29" s="54"/>
    </row>
    <row r="30" spans="1:8" x14ac:dyDescent="0.2">
      <c r="A30" s="58" t="s">
        <v>345</v>
      </c>
      <c r="B30" s="58"/>
      <c r="C30" s="65" t="s">
        <v>346</v>
      </c>
      <c r="D30" s="149"/>
      <c r="E30" s="149"/>
      <c r="F30" s="54"/>
      <c r="G30" s="54"/>
      <c r="H30" s="54"/>
    </row>
    <row r="31" spans="1:8" x14ac:dyDescent="0.2">
      <c r="A31" s="58" t="s">
        <v>347</v>
      </c>
      <c r="B31" s="58"/>
      <c r="C31" s="65" t="s">
        <v>348</v>
      </c>
      <c r="D31" s="149"/>
      <c r="E31" s="149"/>
      <c r="F31" s="54"/>
      <c r="G31" s="54"/>
      <c r="H31" s="54"/>
    </row>
    <row r="32" spans="1:8" x14ac:dyDescent="0.2">
      <c r="A32" s="57" t="s">
        <v>349</v>
      </c>
      <c r="B32" s="57"/>
      <c r="C32" s="66" t="s">
        <v>350</v>
      </c>
      <c r="D32" s="149"/>
      <c r="E32" s="149"/>
      <c r="F32" s="54"/>
      <c r="G32" s="54"/>
      <c r="H32" s="54"/>
    </row>
    <row r="33" spans="1:8" x14ac:dyDescent="0.2">
      <c r="A33" s="58" t="s">
        <v>351</v>
      </c>
      <c r="B33" s="58"/>
      <c r="C33" s="65" t="s">
        <v>352</v>
      </c>
      <c r="D33" s="149"/>
      <c r="E33" s="149"/>
      <c r="F33" s="54"/>
      <c r="G33" s="54"/>
      <c r="H33" s="54"/>
    </row>
    <row r="34" spans="1:8" x14ac:dyDescent="0.2">
      <c r="A34" s="58" t="s">
        <v>353</v>
      </c>
      <c r="B34" s="58"/>
      <c r="C34" s="65" t="s">
        <v>354</v>
      </c>
      <c r="D34" s="149"/>
      <c r="E34" s="149"/>
      <c r="F34" s="54"/>
      <c r="G34" s="54"/>
      <c r="H34" s="54"/>
    </row>
    <row r="35" spans="1:8" x14ac:dyDescent="0.2">
      <c r="A35" s="67"/>
      <c r="B35" s="67"/>
      <c r="C35" s="68"/>
      <c r="D35" s="161"/>
      <c r="E35" s="161"/>
      <c r="F35" s="69"/>
      <c r="G35" s="69"/>
      <c r="H35" s="69"/>
    </row>
    <row r="36" spans="1:8" s="10" customFormat="1" x14ac:dyDescent="0.2">
      <c r="A36" s="70">
        <v>5</v>
      </c>
      <c r="B36" s="70"/>
      <c r="C36" s="64" t="s">
        <v>355</v>
      </c>
      <c r="D36" s="148">
        <f>+D37+D46+D59+D55</f>
        <v>165000000</v>
      </c>
      <c r="E36" s="148">
        <f>+E37+E46+E59+E55</f>
        <v>276435000</v>
      </c>
      <c r="F36" s="99">
        <f>+F37+F46+F59+F55</f>
        <v>47031000</v>
      </c>
      <c r="G36" s="99">
        <f>+G37+G46+G59+G55</f>
        <v>0</v>
      </c>
      <c r="H36" s="99">
        <f>+H37+H46+H59+H55</f>
        <v>47031000</v>
      </c>
    </row>
    <row r="37" spans="1:8" s="10" customFormat="1" x14ac:dyDescent="0.2">
      <c r="A37" s="57" t="s">
        <v>356</v>
      </c>
      <c r="B37" s="57"/>
      <c r="C37" s="4" t="s">
        <v>357</v>
      </c>
      <c r="D37" s="148">
        <f>SUM(D38:D45)</f>
        <v>65000000</v>
      </c>
      <c r="E37" s="148">
        <f>SUM(E38:E45)</f>
        <v>144185000</v>
      </c>
      <c r="F37" s="99">
        <f>SUM(F38:F45)</f>
        <v>25000000</v>
      </c>
      <c r="G37" s="99">
        <f>SUM(G38:G45)</f>
        <v>0</v>
      </c>
      <c r="H37" s="99">
        <f>SUM(H38:H45)</f>
        <v>25000000</v>
      </c>
    </row>
    <row r="38" spans="1:8" x14ac:dyDescent="0.2">
      <c r="A38" s="58" t="s">
        <v>358</v>
      </c>
      <c r="B38" s="58"/>
      <c r="C38" s="40" t="s">
        <v>359</v>
      </c>
      <c r="D38" s="157"/>
      <c r="E38" s="157">
        <f>+[3]Detalle!$AC$256</f>
        <v>75000</v>
      </c>
      <c r="F38" s="59">
        <f>+[1]Detalle!$Z$219</f>
        <v>0</v>
      </c>
      <c r="G38" s="59"/>
      <c r="H38" s="59">
        <f>F38+G38</f>
        <v>0</v>
      </c>
    </row>
    <row r="39" spans="1:8" x14ac:dyDescent="0.2">
      <c r="A39" s="58" t="s">
        <v>360</v>
      </c>
      <c r="B39" s="58"/>
      <c r="C39" s="40" t="s">
        <v>361</v>
      </c>
      <c r="D39" s="157"/>
      <c r="E39" s="157">
        <f>+[3]Detalle!$AC$258</f>
        <v>29000000</v>
      </c>
      <c r="F39" s="59">
        <f>+[1]Detalle!$Z$223</f>
        <v>15000000</v>
      </c>
      <c r="G39" s="59"/>
      <c r="H39" s="59">
        <f t="shared" ref="H39:H47" si="0">F39+G39</f>
        <v>15000000</v>
      </c>
    </row>
    <row r="40" spans="1:8" x14ac:dyDescent="0.2">
      <c r="A40" s="58" t="s">
        <v>362</v>
      </c>
      <c r="B40" s="58"/>
      <c r="C40" s="40" t="s">
        <v>363</v>
      </c>
      <c r="D40" s="157"/>
      <c r="E40" s="157">
        <f>+[3]Detalle!$AC$260</f>
        <v>9900000</v>
      </c>
      <c r="F40" s="59">
        <f>+[1]Detalle!$Z$225</f>
        <v>0</v>
      </c>
      <c r="G40" s="59"/>
      <c r="H40" s="59">
        <f t="shared" si="0"/>
        <v>0</v>
      </c>
    </row>
    <row r="41" spans="1:8" x14ac:dyDescent="0.2">
      <c r="A41" s="58" t="s">
        <v>364</v>
      </c>
      <c r="B41" s="58"/>
      <c r="C41" s="40" t="s">
        <v>365</v>
      </c>
      <c r="D41" s="157">
        <f>+[3]Detalle!$AA$264</f>
        <v>2000000</v>
      </c>
      <c r="E41" s="157">
        <f>+[3]Detalle!$AC$264</f>
        <v>20140000</v>
      </c>
      <c r="F41" s="59">
        <f>+[1]Detalle!$Z$227</f>
        <v>0</v>
      </c>
      <c r="G41" s="59"/>
      <c r="H41" s="59">
        <f t="shared" si="0"/>
        <v>0</v>
      </c>
    </row>
    <row r="42" spans="1:8" x14ac:dyDescent="0.2">
      <c r="A42" s="58" t="s">
        <v>366</v>
      </c>
      <c r="B42" s="58"/>
      <c r="C42" s="40" t="s">
        <v>696</v>
      </c>
      <c r="D42" s="157">
        <f>+[3]Detalle!$AA$271</f>
        <v>60000000</v>
      </c>
      <c r="E42" s="157">
        <f>+[3]Detalle!$AC$271</f>
        <v>82070000</v>
      </c>
      <c r="F42" s="59">
        <f>+[1]Detalle!$Z$233</f>
        <v>10000000</v>
      </c>
      <c r="G42" s="59"/>
      <c r="H42" s="59">
        <f t="shared" si="0"/>
        <v>10000000</v>
      </c>
    </row>
    <row r="43" spans="1:8" x14ac:dyDescent="0.2">
      <c r="A43" s="58" t="s">
        <v>367</v>
      </c>
      <c r="B43" s="58"/>
      <c r="C43" s="40" t="s">
        <v>368</v>
      </c>
      <c r="D43" s="157"/>
      <c r="E43" s="157">
        <f>+[3]Detalle!$AC$277</f>
        <v>400000</v>
      </c>
      <c r="F43" s="59"/>
      <c r="G43" s="59"/>
      <c r="H43" s="59">
        <f t="shared" si="0"/>
        <v>0</v>
      </c>
    </row>
    <row r="44" spans="1:8" x14ac:dyDescent="0.2">
      <c r="A44" s="58" t="s">
        <v>369</v>
      </c>
      <c r="B44" s="58"/>
      <c r="C44" s="40" t="s">
        <v>370</v>
      </c>
      <c r="D44" s="157"/>
      <c r="E44" s="157"/>
      <c r="F44" s="59"/>
      <c r="G44" s="59"/>
      <c r="H44" s="59">
        <f t="shared" si="0"/>
        <v>0</v>
      </c>
    </row>
    <row r="45" spans="1:8" x14ac:dyDescent="0.2">
      <c r="A45" s="58" t="s">
        <v>371</v>
      </c>
      <c r="B45" s="58"/>
      <c r="C45" s="40" t="s">
        <v>622</v>
      </c>
      <c r="D45" s="157">
        <f>+[3]Detalle!$AA$280</f>
        <v>3000000</v>
      </c>
      <c r="E45" s="157">
        <f>+[3]Detalle!$AC$280</f>
        <v>2600000</v>
      </c>
      <c r="F45" s="59"/>
      <c r="G45" s="59"/>
      <c r="H45" s="59">
        <f t="shared" si="0"/>
        <v>0</v>
      </c>
    </row>
    <row r="46" spans="1:8" s="10" customFormat="1" x14ac:dyDescent="0.2">
      <c r="A46" s="57" t="s">
        <v>372</v>
      </c>
      <c r="B46" s="57"/>
      <c r="C46" s="4" t="s">
        <v>373</v>
      </c>
      <c r="D46" s="148">
        <f>SUM(D47:D54)</f>
        <v>60000000</v>
      </c>
      <c r="E46" s="148">
        <f>SUM(E47:E54)</f>
        <v>120000000</v>
      </c>
      <c r="F46" s="99">
        <f>SUM(F47:F54)</f>
        <v>0</v>
      </c>
      <c r="G46" s="99">
        <f>SUM(G47:G54)</f>
        <v>0</v>
      </c>
      <c r="H46" s="99">
        <f>SUM(H47:H54)</f>
        <v>0</v>
      </c>
    </row>
    <row r="47" spans="1:8" x14ac:dyDescent="0.2">
      <c r="A47" s="58" t="s">
        <v>374</v>
      </c>
      <c r="B47" s="58"/>
      <c r="C47" s="40" t="s">
        <v>375</v>
      </c>
      <c r="D47" s="157">
        <f>+[3]Detalle!$AA$283</f>
        <v>60000000</v>
      </c>
      <c r="E47" s="157">
        <f>+[3]Detalle!$AC$283</f>
        <v>120000000</v>
      </c>
      <c r="F47" s="59">
        <f>+[1]Detalle!$Z$245</f>
        <v>0</v>
      </c>
      <c r="G47" s="59"/>
      <c r="H47" s="59">
        <f t="shared" si="0"/>
        <v>0</v>
      </c>
    </row>
    <row r="48" spans="1:8" x14ac:dyDescent="0.2">
      <c r="A48" s="58" t="s">
        <v>376</v>
      </c>
      <c r="B48" s="58"/>
      <c r="C48" s="40" t="s">
        <v>377</v>
      </c>
      <c r="D48" s="157"/>
      <c r="E48" s="157"/>
      <c r="F48" s="59"/>
      <c r="G48" s="59"/>
      <c r="H48" s="59"/>
    </row>
    <row r="49" spans="1:8" x14ac:dyDescent="0.2">
      <c r="A49" s="58" t="s">
        <v>378</v>
      </c>
      <c r="B49" s="58"/>
      <c r="C49" s="40" t="s">
        <v>379</v>
      </c>
      <c r="D49" s="157"/>
      <c r="E49" s="157"/>
      <c r="F49" s="59"/>
      <c r="G49" s="59"/>
      <c r="H49" s="59"/>
    </row>
    <row r="50" spans="1:8" x14ac:dyDescent="0.2">
      <c r="A50" s="58" t="s">
        <v>380</v>
      </c>
      <c r="B50" s="58"/>
      <c r="C50" s="40" t="s">
        <v>381</v>
      </c>
      <c r="D50" s="157"/>
      <c r="E50" s="157"/>
      <c r="F50" s="59"/>
      <c r="G50" s="59"/>
      <c r="H50" s="59"/>
    </row>
    <row r="51" spans="1:8" x14ac:dyDescent="0.2">
      <c r="A51" s="58" t="s">
        <v>382</v>
      </c>
      <c r="B51" s="58"/>
      <c r="C51" s="40" t="s">
        <v>383</v>
      </c>
      <c r="D51" s="157"/>
      <c r="E51" s="157"/>
      <c r="F51" s="59"/>
      <c r="G51" s="59"/>
      <c r="H51" s="59"/>
    </row>
    <row r="52" spans="1:8" x14ac:dyDescent="0.2">
      <c r="A52" s="58" t="s">
        <v>384</v>
      </c>
      <c r="B52" s="58"/>
      <c r="C52" s="40" t="s">
        <v>385</v>
      </c>
      <c r="D52" s="157"/>
      <c r="E52" s="157"/>
      <c r="F52" s="59"/>
      <c r="G52" s="59"/>
      <c r="H52" s="59"/>
    </row>
    <row r="53" spans="1:8" x14ac:dyDescent="0.2">
      <c r="A53" s="58" t="s">
        <v>386</v>
      </c>
      <c r="B53" s="58"/>
      <c r="C53" s="40" t="s">
        <v>387</v>
      </c>
      <c r="D53" s="157"/>
      <c r="E53" s="157"/>
      <c r="F53" s="59"/>
      <c r="G53" s="59"/>
      <c r="H53" s="59"/>
    </row>
    <row r="54" spans="1:8" x14ac:dyDescent="0.2">
      <c r="A54" s="58" t="s">
        <v>388</v>
      </c>
      <c r="B54" s="58"/>
      <c r="C54" s="40" t="s">
        <v>389</v>
      </c>
      <c r="D54" s="157"/>
      <c r="E54" s="157"/>
      <c r="F54" s="59"/>
      <c r="G54" s="59"/>
      <c r="H54" s="59"/>
    </row>
    <row r="55" spans="1:8" s="10" customFormat="1" x14ac:dyDescent="0.2">
      <c r="A55" s="57" t="s">
        <v>390</v>
      </c>
      <c r="B55" s="57"/>
      <c r="C55" s="4" t="s">
        <v>391</v>
      </c>
      <c r="D55" s="148">
        <v>0</v>
      </c>
      <c r="E55" s="148">
        <v>0</v>
      </c>
      <c r="F55" s="99">
        <v>0</v>
      </c>
      <c r="G55" s="99">
        <v>0</v>
      </c>
      <c r="H55" s="99"/>
    </row>
    <row r="56" spans="1:8" x14ac:dyDescent="0.2">
      <c r="A56" s="58" t="s">
        <v>392</v>
      </c>
      <c r="B56" s="58"/>
      <c r="C56" s="40" t="s">
        <v>393</v>
      </c>
      <c r="D56" s="157"/>
      <c r="E56" s="157"/>
      <c r="F56" s="59"/>
      <c r="G56" s="59"/>
      <c r="H56" s="59"/>
    </row>
    <row r="57" spans="1:8" x14ac:dyDescent="0.2">
      <c r="A57" s="58" t="s">
        <v>394</v>
      </c>
      <c r="B57" s="58"/>
      <c r="C57" s="40" t="s">
        <v>395</v>
      </c>
      <c r="D57" s="157"/>
      <c r="E57" s="157"/>
      <c r="F57" s="59"/>
      <c r="G57" s="59"/>
      <c r="H57" s="59"/>
    </row>
    <row r="58" spans="1:8" x14ac:dyDescent="0.2">
      <c r="A58" s="58" t="s">
        <v>396</v>
      </c>
      <c r="B58" s="58"/>
      <c r="C58" s="40" t="s">
        <v>397</v>
      </c>
      <c r="D58" s="157"/>
      <c r="E58" s="157"/>
      <c r="F58" s="59"/>
      <c r="G58" s="59"/>
      <c r="H58" s="59"/>
    </row>
    <row r="59" spans="1:8" s="10" customFormat="1" x14ac:dyDescent="0.2">
      <c r="A59" s="57" t="s">
        <v>398</v>
      </c>
      <c r="B59" s="57"/>
      <c r="C59" s="4" t="s">
        <v>399</v>
      </c>
      <c r="D59" s="148">
        <f>SUM(D60:D63)</f>
        <v>40000000</v>
      </c>
      <c r="E59" s="148">
        <f>SUM(E60:E63)</f>
        <v>12250000</v>
      </c>
      <c r="F59" s="99">
        <f>SUM(F60:F63)</f>
        <v>22031000</v>
      </c>
      <c r="G59" s="99">
        <f>SUM(G60:G63)</f>
        <v>0</v>
      </c>
      <c r="H59" s="99">
        <f>SUM(H60:H63)</f>
        <v>22031000</v>
      </c>
    </row>
    <row r="60" spans="1:8" x14ac:dyDescent="0.2">
      <c r="A60" s="58" t="s">
        <v>400</v>
      </c>
      <c r="B60" s="58"/>
      <c r="C60" s="40" t="s">
        <v>401</v>
      </c>
      <c r="D60" s="157"/>
      <c r="E60" s="157"/>
      <c r="F60" s="59"/>
      <c r="G60" s="59"/>
      <c r="H60" s="59"/>
    </row>
    <row r="61" spans="1:8" x14ac:dyDescent="0.2">
      <c r="A61" s="58" t="s">
        <v>402</v>
      </c>
      <c r="B61" s="58"/>
      <c r="C61" s="40" t="s">
        <v>403</v>
      </c>
      <c r="D61" s="157"/>
      <c r="E61" s="157"/>
      <c r="F61" s="59"/>
      <c r="G61" s="59"/>
      <c r="H61" s="59"/>
    </row>
    <row r="62" spans="1:8" x14ac:dyDescent="0.2">
      <c r="A62" s="58" t="s">
        <v>404</v>
      </c>
      <c r="B62" s="58"/>
      <c r="C62" s="40" t="s">
        <v>405</v>
      </c>
      <c r="D62" s="157">
        <f>+[3]Detalle!$AA$302</f>
        <v>40000000</v>
      </c>
      <c r="E62" s="157">
        <f>+[3]Detalle!$AC$302</f>
        <v>12250000</v>
      </c>
      <c r="F62" s="59">
        <f>+[1]Detalle!$Z$261</f>
        <v>22031000</v>
      </c>
      <c r="G62" s="59"/>
      <c r="H62" s="59">
        <f t="shared" ref="H62" si="1">F62+G62</f>
        <v>22031000</v>
      </c>
    </row>
    <row r="63" spans="1:8" x14ac:dyDescent="0.2">
      <c r="A63" s="58" t="s">
        <v>406</v>
      </c>
      <c r="B63" s="58"/>
      <c r="C63" s="40" t="s">
        <v>407</v>
      </c>
      <c r="D63" s="157"/>
      <c r="E63" s="157"/>
      <c r="F63" s="59"/>
      <c r="G63" s="59"/>
      <c r="H63" s="59"/>
    </row>
  </sheetData>
  <mergeCells count="3">
    <mergeCell ref="A6:C6"/>
    <mergeCell ref="B10:C10"/>
    <mergeCell ref="B11:C11"/>
  </mergeCells>
  <phoneticPr fontId="0" type="noConversion"/>
  <printOptions horizontalCentered="1"/>
  <pageMargins left="0.39370078740157483" right="0.39370078740157483" top="0.31496062992125984" bottom="0.39370078740157483" header="0.70866141732283472" footer="0"/>
  <pageSetup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view="pageBreakPreview" zoomScaleNormal="100" zoomScaleSheetLayoutView="100" workbookViewId="0">
      <pane xSplit="1" ySplit="14" topLeftCell="B30" activePane="bottomRight" state="frozen"/>
      <selection pane="topRight" activeCell="B1" sqref="B1"/>
      <selection pane="bottomLeft" activeCell="A15" sqref="A15"/>
      <selection pane="bottomRight" activeCell="F27" sqref="F27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5" width="22.5703125" style="143" hidden="1" customWidth="1"/>
    <col min="6" max="6" width="16.85546875" style="11" customWidth="1"/>
    <col min="7" max="7" width="16.85546875" style="11" hidden="1" customWidth="1"/>
    <col min="8" max="8" width="16.85546875" style="11" customWidth="1"/>
    <col min="9" max="16384" width="11.42578125" style="11"/>
  </cols>
  <sheetData>
    <row r="1" spans="1:8" x14ac:dyDescent="0.2">
      <c r="C1" s="1" t="s">
        <v>629</v>
      </c>
    </row>
    <row r="2" spans="1:8" x14ac:dyDescent="0.2">
      <c r="C2" s="247" t="s">
        <v>591</v>
      </c>
      <c r="D2" s="247"/>
      <c r="E2" s="158"/>
    </row>
    <row r="3" spans="1:8" x14ac:dyDescent="0.2">
      <c r="C3" s="1" t="s">
        <v>595</v>
      </c>
    </row>
    <row r="4" spans="1:8" x14ac:dyDescent="0.2">
      <c r="C4" s="1"/>
    </row>
    <row r="5" spans="1:8" x14ac:dyDescent="0.2">
      <c r="C5" s="1"/>
    </row>
    <row r="6" spans="1:8" x14ac:dyDescent="0.2">
      <c r="C6" s="1"/>
    </row>
    <row r="7" spans="1:8" ht="17.25" customHeight="1" x14ac:dyDescent="0.2">
      <c r="A7" s="10" t="s">
        <v>635</v>
      </c>
      <c r="C7" s="1"/>
      <c r="D7" s="144"/>
      <c r="E7" s="144"/>
    </row>
    <row r="8" spans="1:8" ht="15" customHeight="1" x14ac:dyDescent="0.2">
      <c r="A8" s="240" t="s">
        <v>636</v>
      </c>
      <c r="B8" s="240"/>
      <c r="C8" s="240"/>
      <c r="D8" s="144"/>
      <c r="E8" s="144"/>
    </row>
    <row r="9" spans="1:8" ht="15.75" customHeight="1" x14ac:dyDescent="0.2">
      <c r="A9" s="10" t="s">
        <v>637</v>
      </c>
      <c r="D9" s="144"/>
      <c r="E9" s="144"/>
    </row>
    <row r="10" spans="1:8" ht="12.75" thickBot="1" x14ac:dyDescent="0.25">
      <c r="A10" s="32"/>
      <c r="B10" s="32"/>
      <c r="C10" s="32"/>
      <c r="D10" s="145"/>
      <c r="E10" s="145"/>
    </row>
    <row r="12" spans="1:8" ht="45" customHeight="1" x14ac:dyDescent="0.2">
      <c r="A12" s="41" t="s">
        <v>601</v>
      </c>
      <c r="B12" s="241" t="s">
        <v>588</v>
      </c>
      <c r="C12" s="242"/>
      <c r="D12" s="146" t="s">
        <v>648</v>
      </c>
      <c r="E12" s="146" t="s">
        <v>649</v>
      </c>
      <c r="F12" s="141" t="s">
        <v>691</v>
      </c>
      <c r="G12" s="141" t="s">
        <v>649</v>
      </c>
      <c r="H12" s="141" t="s">
        <v>690</v>
      </c>
    </row>
    <row r="13" spans="1:8" ht="18.75" customHeight="1" x14ac:dyDescent="0.2">
      <c r="A13" s="52">
        <v>-1</v>
      </c>
      <c r="B13" s="243">
        <v>-2</v>
      </c>
      <c r="C13" s="244"/>
      <c r="D13" s="147">
        <v>-3</v>
      </c>
      <c r="E13" s="147">
        <v>-4</v>
      </c>
      <c r="F13" s="53">
        <v>-3</v>
      </c>
      <c r="G13" s="53">
        <v>-4</v>
      </c>
      <c r="H13" s="53">
        <v>-4</v>
      </c>
    </row>
    <row r="14" spans="1:8" x14ac:dyDescent="0.2">
      <c r="A14" s="71"/>
      <c r="B14" s="72"/>
      <c r="C14" s="73"/>
      <c r="D14" s="162"/>
      <c r="E14" s="162"/>
      <c r="F14" s="142"/>
      <c r="G14" s="142"/>
      <c r="H14" s="142"/>
    </row>
    <row r="15" spans="1:8" s="10" customFormat="1" ht="14.1" customHeight="1" x14ac:dyDescent="0.2">
      <c r="A15" s="55">
        <v>6</v>
      </c>
      <c r="B15" s="55"/>
      <c r="C15" s="4" t="s">
        <v>408</v>
      </c>
      <c r="D15" s="148">
        <f>+D16+D27+D32+D39+D44+D46+D49</f>
        <v>253984000</v>
      </c>
      <c r="E15" s="148">
        <f>+E16+E27+E32+E39+E44+E46+E49</f>
        <v>9393000</v>
      </c>
      <c r="F15" s="99">
        <f t="shared" ref="F15:H15" si="0">+F16+F27+F32+F39+F44+F46+F49</f>
        <v>300800000</v>
      </c>
      <c r="G15" s="99">
        <f t="shared" si="0"/>
        <v>0</v>
      </c>
      <c r="H15" s="99">
        <f t="shared" si="0"/>
        <v>300800000</v>
      </c>
    </row>
    <row r="16" spans="1:8" s="10" customFormat="1" ht="14.1" customHeight="1" x14ac:dyDescent="0.2">
      <c r="A16" s="55" t="s">
        <v>409</v>
      </c>
      <c r="B16" s="55"/>
      <c r="C16" s="4" t="s">
        <v>410</v>
      </c>
      <c r="D16" s="148">
        <f>SUM(D17:D26)</f>
        <v>102484000</v>
      </c>
      <c r="E16" s="148">
        <f>SUM(E17:E26)</f>
        <v>9393000</v>
      </c>
      <c r="F16" s="99">
        <f t="shared" ref="F16:H16" si="1">SUM(F17:F26)</f>
        <v>117800000</v>
      </c>
      <c r="G16" s="99">
        <f t="shared" si="1"/>
        <v>0</v>
      </c>
      <c r="H16" s="99">
        <f t="shared" si="1"/>
        <v>117800000</v>
      </c>
    </row>
    <row r="17" spans="1:8" ht="14.1" customHeight="1" x14ac:dyDescent="0.2">
      <c r="A17" s="56" t="s">
        <v>411</v>
      </c>
      <c r="B17" s="56"/>
      <c r="C17" s="65" t="s">
        <v>412</v>
      </c>
      <c r="D17" s="157"/>
      <c r="E17" s="157"/>
      <c r="F17" s="59"/>
      <c r="G17" s="59"/>
      <c r="H17" s="59"/>
    </row>
    <row r="18" spans="1:8" ht="14.1" customHeight="1" x14ac:dyDescent="0.2">
      <c r="A18" s="56" t="s">
        <v>413</v>
      </c>
      <c r="B18" s="56"/>
      <c r="C18" s="65" t="s">
        <v>414</v>
      </c>
      <c r="D18" s="157"/>
      <c r="E18" s="157"/>
      <c r="F18" s="59"/>
      <c r="G18" s="134"/>
      <c r="H18" s="134"/>
    </row>
    <row r="19" spans="1:8" ht="14.1" customHeight="1" x14ac:dyDescent="0.2">
      <c r="A19" s="56" t="s">
        <v>415</v>
      </c>
      <c r="B19" s="56">
        <v>200</v>
      </c>
      <c r="C19" s="65" t="s">
        <v>416</v>
      </c>
      <c r="D19" s="149">
        <f>+[3]Remuneraciones!$D$47</f>
        <v>85289000</v>
      </c>
      <c r="E19" s="149">
        <f>+'[3]Plazas Nuevas'!$D$48</f>
        <v>7817000</v>
      </c>
      <c r="F19" s="133">
        <f>+[1]Remuneraciones!$D$47</f>
        <v>98035000</v>
      </c>
      <c r="G19" s="133"/>
      <c r="H19" s="134">
        <f t="shared" ref="H19:H20" si="2">F19+G19</f>
        <v>98035000</v>
      </c>
    </row>
    <row r="20" spans="1:8" ht="14.1" customHeight="1" x14ac:dyDescent="0.2">
      <c r="A20" s="56" t="s">
        <v>415</v>
      </c>
      <c r="B20" s="56">
        <v>202</v>
      </c>
      <c r="C20" s="65" t="s">
        <v>416</v>
      </c>
      <c r="D20" s="149">
        <f>+[3]Remuneraciones!$D$48</f>
        <v>17195000</v>
      </c>
      <c r="E20" s="149">
        <f>+'[3]Plazas Nuevas'!$D$49</f>
        <v>1576000</v>
      </c>
      <c r="F20" s="133">
        <f>+[1]Remuneraciones!$D$48</f>
        <v>19765000</v>
      </c>
      <c r="G20" s="133"/>
      <c r="H20" s="134">
        <f t="shared" si="2"/>
        <v>19765000</v>
      </c>
    </row>
    <row r="21" spans="1:8" ht="14.1" customHeight="1" x14ac:dyDescent="0.2">
      <c r="A21" s="56" t="s">
        <v>417</v>
      </c>
      <c r="B21" s="56"/>
      <c r="C21" s="65" t="s">
        <v>418</v>
      </c>
      <c r="D21" s="157"/>
      <c r="E21" s="157"/>
      <c r="F21" s="59"/>
      <c r="G21" s="134"/>
      <c r="H21" s="134"/>
    </row>
    <row r="22" spans="1:8" ht="14.1" customHeight="1" x14ac:dyDescent="0.2">
      <c r="A22" s="56" t="s">
        <v>419</v>
      </c>
      <c r="B22" s="56"/>
      <c r="C22" s="65" t="s">
        <v>420</v>
      </c>
      <c r="D22" s="157"/>
      <c r="E22" s="157"/>
      <c r="F22" s="59"/>
      <c r="G22" s="134"/>
      <c r="H22" s="134"/>
    </row>
    <row r="23" spans="1:8" ht="14.1" customHeight="1" x14ac:dyDescent="0.2">
      <c r="A23" s="56" t="s">
        <v>421</v>
      </c>
      <c r="B23" s="56"/>
      <c r="C23" s="65" t="s">
        <v>422</v>
      </c>
      <c r="D23" s="157"/>
      <c r="E23" s="157"/>
      <c r="F23" s="59"/>
      <c r="G23" s="134"/>
      <c r="H23" s="134"/>
    </row>
    <row r="24" spans="1:8" ht="14.1" customHeight="1" x14ac:dyDescent="0.2">
      <c r="A24" s="56" t="s">
        <v>423</v>
      </c>
      <c r="B24" s="56"/>
      <c r="C24" s="65" t="s">
        <v>424</v>
      </c>
      <c r="D24" s="157"/>
      <c r="E24" s="157"/>
      <c r="F24" s="59"/>
      <c r="G24" s="134"/>
      <c r="H24" s="134"/>
    </row>
    <row r="25" spans="1:8" ht="14.1" customHeight="1" x14ac:dyDescent="0.2">
      <c r="A25" s="56" t="s">
        <v>425</v>
      </c>
      <c r="B25" s="56"/>
      <c r="C25" s="65" t="s">
        <v>426</v>
      </c>
      <c r="D25" s="157"/>
      <c r="E25" s="157"/>
      <c r="F25" s="59"/>
      <c r="G25" s="134"/>
      <c r="H25" s="134"/>
    </row>
    <row r="26" spans="1:8" ht="14.1" customHeight="1" x14ac:dyDescent="0.2">
      <c r="A26" s="56" t="s">
        <v>427</v>
      </c>
      <c r="B26" s="56"/>
      <c r="C26" s="65" t="s">
        <v>593</v>
      </c>
      <c r="D26" s="157"/>
      <c r="E26" s="157"/>
      <c r="F26" s="59"/>
      <c r="G26" s="134"/>
      <c r="H26" s="134"/>
    </row>
    <row r="27" spans="1:8" s="10" customFormat="1" ht="14.1" customHeight="1" x14ac:dyDescent="0.2">
      <c r="A27" s="57" t="s">
        <v>428</v>
      </c>
      <c r="B27" s="57"/>
      <c r="C27" s="4" t="s">
        <v>429</v>
      </c>
      <c r="D27" s="148"/>
      <c r="E27" s="148"/>
      <c r="F27" s="99"/>
      <c r="G27" s="132"/>
      <c r="H27" s="132"/>
    </row>
    <row r="28" spans="1:8" ht="14.1" customHeight="1" x14ac:dyDescent="0.2">
      <c r="A28" s="58" t="s">
        <v>430</v>
      </c>
      <c r="B28" s="58"/>
      <c r="C28" s="40" t="s">
        <v>431</v>
      </c>
      <c r="D28" s="157"/>
      <c r="E28" s="157"/>
      <c r="F28" s="59"/>
      <c r="G28" s="134"/>
      <c r="H28" s="134"/>
    </row>
    <row r="29" spans="1:8" ht="14.1" customHeight="1" x14ac:dyDescent="0.2">
      <c r="A29" s="58" t="s">
        <v>432</v>
      </c>
      <c r="B29" s="58"/>
      <c r="C29" s="40" t="s">
        <v>433</v>
      </c>
      <c r="D29" s="157"/>
      <c r="E29" s="157"/>
      <c r="F29" s="59"/>
      <c r="G29" s="134"/>
      <c r="H29" s="134"/>
    </row>
    <row r="30" spans="1:8" ht="14.1" customHeight="1" x14ac:dyDescent="0.2">
      <c r="A30" s="58" t="s">
        <v>434</v>
      </c>
      <c r="B30" s="58"/>
      <c r="C30" s="40" t="s">
        <v>435</v>
      </c>
      <c r="D30" s="157"/>
      <c r="E30" s="157"/>
      <c r="F30" s="59"/>
      <c r="G30" s="134"/>
      <c r="H30" s="134"/>
    </row>
    <row r="31" spans="1:8" x14ac:dyDescent="0.2">
      <c r="A31" s="58" t="s">
        <v>436</v>
      </c>
      <c r="B31" s="58"/>
      <c r="C31" s="40" t="s">
        <v>437</v>
      </c>
      <c r="D31" s="157"/>
      <c r="E31" s="157"/>
      <c r="F31" s="59"/>
      <c r="G31" s="134"/>
      <c r="H31" s="134"/>
    </row>
    <row r="32" spans="1:8" s="10" customFormat="1" x14ac:dyDescent="0.2">
      <c r="A32" s="57" t="s">
        <v>438</v>
      </c>
      <c r="B32" s="57"/>
      <c r="C32" s="4" t="s">
        <v>439</v>
      </c>
      <c r="D32" s="148">
        <f>SUM(D33:D38)</f>
        <v>148500000</v>
      </c>
      <c r="E32" s="148">
        <f>SUM(E33:E38)</f>
        <v>0</v>
      </c>
      <c r="F32" s="99">
        <f>SUM(F33:F38)</f>
        <v>180000000</v>
      </c>
      <c r="G32" s="132">
        <f>SUM(G33:G38)</f>
        <v>0</v>
      </c>
      <c r="H32" s="132">
        <f>SUM(H33:H38)</f>
        <v>180000000</v>
      </c>
    </row>
    <row r="33" spans="1:8" x14ac:dyDescent="0.2">
      <c r="A33" s="58" t="s">
        <v>440</v>
      </c>
      <c r="B33" s="58"/>
      <c r="C33" s="40" t="s">
        <v>441</v>
      </c>
      <c r="D33" s="157">
        <f>+[3]Detalle!$AA$308</f>
        <v>118500000</v>
      </c>
      <c r="E33" s="157">
        <f>+[3]Detalle!$AC$308</f>
        <v>0</v>
      </c>
      <c r="F33" s="59">
        <f>+[1]Detalle!$Z$266</f>
        <v>150000000</v>
      </c>
      <c r="G33" s="134"/>
      <c r="H33" s="134">
        <f>F33+G33</f>
        <v>150000000</v>
      </c>
    </row>
    <row r="34" spans="1:8" x14ac:dyDescent="0.2">
      <c r="A34" s="58" t="s">
        <v>442</v>
      </c>
      <c r="B34" s="58"/>
      <c r="C34" s="40" t="s">
        <v>443</v>
      </c>
      <c r="D34" s="157"/>
      <c r="E34" s="157"/>
      <c r="F34" s="59"/>
      <c r="G34" s="134"/>
      <c r="H34" s="134"/>
    </row>
    <row r="35" spans="1:8" x14ac:dyDescent="0.2">
      <c r="A35" s="58" t="s">
        <v>444</v>
      </c>
      <c r="B35" s="58"/>
      <c r="C35" s="40" t="s">
        <v>445</v>
      </c>
      <c r="D35" s="157"/>
      <c r="E35" s="157"/>
      <c r="F35" s="59"/>
      <c r="G35" s="134"/>
      <c r="H35" s="134"/>
    </row>
    <row r="36" spans="1:8" x14ac:dyDescent="0.2">
      <c r="A36" s="58" t="s">
        <v>446</v>
      </c>
      <c r="B36" s="58"/>
      <c r="C36" s="40" t="s">
        <v>594</v>
      </c>
      <c r="D36" s="157"/>
      <c r="E36" s="157"/>
      <c r="F36" s="59"/>
      <c r="G36" s="134"/>
      <c r="H36" s="134"/>
    </row>
    <row r="37" spans="1:8" x14ac:dyDescent="0.2">
      <c r="A37" s="58" t="s">
        <v>447</v>
      </c>
      <c r="B37" s="58"/>
      <c r="C37" s="65" t="s">
        <v>448</v>
      </c>
      <c r="D37" s="157"/>
      <c r="E37" s="157"/>
      <c r="F37" s="59"/>
      <c r="G37" s="134"/>
      <c r="H37" s="134"/>
    </row>
    <row r="38" spans="1:8" x14ac:dyDescent="0.2">
      <c r="A38" s="58" t="s">
        <v>449</v>
      </c>
      <c r="B38" s="58"/>
      <c r="C38" s="40" t="s">
        <v>613</v>
      </c>
      <c r="D38" s="149">
        <f>+[3]Remuneraciones!$D$51</f>
        <v>30000000</v>
      </c>
      <c r="E38" s="157"/>
      <c r="F38" s="133">
        <f>+[1]Remuneraciones!$D$51</f>
        <v>30000000</v>
      </c>
      <c r="G38" s="134"/>
      <c r="H38" s="134">
        <f>F38+G38</f>
        <v>30000000</v>
      </c>
    </row>
    <row r="39" spans="1:8" s="10" customFormat="1" x14ac:dyDescent="0.2">
      <c r="A39" s="57" t="s">
        <v>450</v>
      </c>
      <c r="B39" s="57"/>
      <c r="C39" s="4" t="s">
        <v>451</v>
      </c>
      <c r="D39" s="157"/>
      <c r="E39" s="157"/>
      <c r="F39" s="59"/>
      <c r="G39" s="134"/>
      <c r="H39" s="134"/>
    </row>
    <row r="40" spans="1:8" x14ac:dyDescent="0.2">
      <c r="A40" s="58" t="s">
        <v>452</v>
      </c>
      <c r="B40" s="58"/>
      <c r="C40" s="40" t="s">
        <v>453</v>
      </c>
      <c r="D40" s="157"/>
      <c r="E40" s="157"/>
      <c r="F40" s="59"/>
      <c r="G40" s="134"/>
      <c r="H40" s="134"/>
    </row>
    <row r="41" spans="1:8" x14ac:dyDescent="0.2">
      <c r="A41" s="58" t="s">
        <v>454</v>
      </c>
      <c r="B41" s="58"/>
      <c r="C41" s="40" t="s">
        <v>455</v>
      </c>
      <c r="D41" s="157"/>
      <c r="E41" s="157"/>
      <c r="F41" s="59"/>
      <c r="G41" s="134"/>
      <c r="H41" s="134"/>
    </row>
    <row r="42" spans="1:8" x14ac:dyDescent="0.2">
      <c r="A42" s="58" t="s">
        <v>456</v>
      </c>
      <c r="B42" s="58"/>
      <c r="C42" s="40" t="s">
        <v>457</v>
      </c>
      <c r="D42" s="157"/>
      <c r="E42" s="157"/>
      <c r="F42" s="59"/>
      <c r="G42" s="134"/>
      <c r="H42" s="134"/>
    </row>
    <row r="43" spans="1:8" x14ac:dyDescent="0.2">
      <c r="A43" s="58" t="s">
        <v>458</v>
      </c>
      <c r="B43" s="58"/>
      <c r="C43" s="40" t="s">
        <v>459</v>
      </c>
      <c r="D43" s="157"/>
      <c r="E43" s="157"/>
      <c r="F43" s="59"/>
      <c r="G43" s="59"/>
      <c r="H43" s="59"/>
    </row>
    <row r="44" spans="1:8" s="10" customFormat="1" x14ac:dyDescent="0.2">
      <c r="A44" s="57" t="s">
        <v>460</v>
      </c>
      <c r="B44" s="57"/>
      <c r="C44" s="4" t="s">
        <v>461</v>
      </c>
      <c r="D44" s="157"/>
      <c r="E44" s="157"/>
      <c r="F44" s="59"/>
      <c r="G44" s="59"/>
      <c r="H44" s="59"/>
    </row>
    <row r="45" spans="1:8" x14ac:dyDescent="0.2">
      <c r="A45" s="58" t="s">
        <v>462</v>
      </c>
      <c r="B45" s="58"/>
      <c r="C45" s="40" t="s">
        <v>463</v>
      </c>
      <c r="D45" s="157"/>
      <c r="E45" s="157"/>
      <c r="F45" s="59"/>
      <c r="G45" s="59"/>
      <c r="H45" s="59"/>
    </row>
    <row r="46" spans="1:8" s="10" customFormat="1" x14ac:dyDescent="0.2">
      <c r="A46" s="57" t="s">
        <v>464</v>
      </c>
      <c r="B46" s="57"/>
      <c r="C46" s="4" t="s">
        <v>465</v>
      </c>
      <c r="D46" s="148">
        <f>SUM(D47:D48)</f>
        <v>3000000</v>
      </c>
      <c r="E46" s="148">
        <f>SUM(E47:E48)</f>
        <v>0</v>
      </c>
      <c r="F46" s="99">
        <f>SUM(F47:F48)</f>
        <v>3000000</v>
      </c>
      <c r="G46" s="99">
        <f>SUM(G47:G48)</f>
        <v>0</v>
      </c>
      <c r="H46" s="99">
        <f>SUM(H47:H48)</f>
        <v>3000000</v>
      </c>
    </row>
    <row r="47" spans="1:8" x14ac:dyDescent="0.2">
      <c r="A47" s="58" t="s">
        <v>466</v>
      </c>
      <c r="B47" s="58"/>
      <c r="C47" s="65" t="s">
        <v>467</v>
      </c>
      <c r="D47" s="157">
        <f>+[3]Detalle!$AA$311</f>
        <v>3000000</v>
      </c>
      <c r="E47" s="157">
        <f>+[3]Detalle!$AC$308</f>
        <v>0</v>
      </c>
      <c r="F47" s="59">
        <f>+[1]Detalle!$Z$274</f>
        <v>3000000</v>
      </c>
      <c r="G47" s="59"/>
      <c r="H47" s="59">
        <f>F47+G47</f>
        <v>3000000</v>
      </c>
    </row>
    <row r="48" spans="1:8" x14ac:dyDescent="0.2">
      <c r="A48" s="58" t="s">
        <v>468</v>
      </c>
      <c r="B48" s="58"/>
      <c r="C48" s="65" t="s">
        <v>469</v>
      </c>
      <c r="D48" s="157"/>
      <c r="E48" s="157"/>
      <c r="F48" s="59"/>
      <c r="G48" s="59"/>
      <c r="H48" s="59"/>
    </row>
    <row r="49" spans="1:8" s="10" customFormat="1" x14ac:dyDescent="0.2">
      <c r="A49" s="57" t="s">
        <v>470</v>
      </c>
      <c r="B49" s="57"/>
      <c r="C49" s="4" t="s">
        <v>471</v>
      </c>
      <c r="D49" s="163"/>
      <c r="E49" s="163"/>
      <c r="F49" s="70"/>
      <c r="G49" s="70"/>
      <c r="H49" s="70"/>
    </row>
    <row r="50" spans="1:8" x14ac:dyDescent="0.2">
      <c r="A50" s="58" t="s">
        <v>472</v>
      </c>
      <c r="B50" s="58"/>
      <c r="C50" s="40" t="s">
        <v>473</v>
      </c>
      <c r="D50" s="157"/>
      <c r="E50" s="157"/>
      <c r="F50" s="59"/>
      <c r="G50" s="59"/>
      <c r="H50" s="59"/>
    </row>
    <row r="51" spans="1:8" x14ac:dyDescent="0.2">
      <c r="A51" s="58" t="s">
        <v>474</v>
      </c>
      <c r="B51" s="58"/>
      <c r="C51" s="40" t="s">
        <v>475</v>
      </c>
      <c r="D51" s="157"/>
      <c r="E51" s="157"/>
      <c r="F51" s="59"/>
      <c r="G51" s="59"/>
      <c r="H51" s="59"/>
    </row>
  </sheetData>
  <mergeCells count="4">
    <mergeCell ref="A8:C8"/>
    <mergeCell ref="B12:C12"/>
    <mergeCell ref="B13:C13"/>
    <mergeCell ref="C2:D2"/>
  </mergeCells>
  <phoneticPr fontId="0" type="noConversion"/>
  <printOptions horizontalCentered="1"/>
  <pageMargins left="0.39370078740157483" right="0.39370078740157483" top="0.47244094488188981" bottom="0.39370078740157483" header="0.98425196850393704" footer="0"/>
  <pageSetup scale="70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6</vt:i4>
      </vt:variant>
    </vt:vector>
  </HeadingPairs>
  <TitlesOfParts>
    <vt:vector size="24" baseType="lpstr">
      <vt:lpstr>F2</vt:lpstr>
      <vt:lpstr>F5</vt:lpstr>
      <vt:lpstr>F7</vt:lpstr>
      <vt:lpstr>F9A</vt:lpstr>
      <vt:lpstr>F8-1</vt:lpstr>
      <vt:lpstr>F8-2</vt:lpstr>
      <vt:lpstr>F8-3</vt:lpstr>
      <vt:lpstr>F8-4</vt:lpstr>
      <vt:lpstr>F8-5</vt:lpstr>
      <vt:lpstr>F9</vt:lpstr>
      <vt:lpstr>F9 (EL)</vt:lpstr>
      <vt:lpstr>Hoja3</vt:lpstr>
      <vt:lpstr>F11-3</vt:lpstr>
      <vt:lpstr>F11-7</vt:lpstr>
      <vt:lpstr>F12</vt:lpstr>
      <vt:lpstr>F12-1</vt:lpstr>
      <vt:lpstr>Hoja1</vt:lpstr>
      <vt:lpstr>Hoja2</vt:lpstr>
      <vt:lpstr>'F11-7'!Área_de_impresión</vt:lpstr>
      <vt:lpstr>'F7'!Área_de_impresión</vt:lpstr>
      <vt:lpstr>'F8-1'!Área_de_impresión</vt:lpstr>
      <vt:lpstr>'F8-2'!Área_de_impresión</vt:lpstr>
      <vt:lpstr>'F8-3'!Área_de_impresión</vt:lpstr>
      <vt:lpstr>'F8-5'!Área_de_impresión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2018-05-18T22:23:10Z</cp:lastPrinted>
  <dcterms:created xsi:type="dcterms:W3CDTF">2005-04-29T21:13:43Z</dcterms:created>
  <dcterms:modified xsi:type="dcterms:W3CDTF">2021-10-21T14:45:38Z</dcterms:modified>
</cp:coreProperties>
</file>