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AM\Desktop\Documentos Comisiones\Comisión de Transpariencia\Información recibida\Subdirección\Segunda parte\"/>
    </mc:Choice>
  </mc:AlternateContent>
  <bookViews>
    <workbookView xWindow="0" yWindow="0" windowWidth="20490" windowHeight="7350" tabRatio="791" firstSheet="4" activeTab="5"/>
  </bookViews>
  <sheets>
    <sheet name="F2" sheetId="12" state="hidden" r:id="rId1"/>
    <sheet name="F5" sheetId="21" state="hidden" r:id="rId2"/>
    <sheet name="F7" sheetId="19" state="hidden" r:id="rId3"/>
    <sheet name="F9A" sheetId="17" state="hidden" r:id="rId4"/>
    <sheet name="F8-1" sheetId="2" r:id="rId5"/>
    <sheet name="F8-2" sheetId="1" r:id="rId6"/>
    <sheet name="F8-3" sheetId="3" r:id="rId7"/>
    <sheet name="F8-4" sheetId="4" r:id="rId8"/>
    <sheet name="F8-5" sheetId="5" r:id="rId9"/>
    <sheet name="F9" sheetId="13" state="hidden" r:id="rId10"/>
    <sheet name="F11-3" sheetId="10" state="hidden" r:id="rId11"/>
    <sheet name="F11-7" sheetId="14" state="hidden" r:id="rId12"/>
    <sheet name="F12" sheetId="20" state="hidden" r:id="rId13"/>
    <sheet name="F12-1" sheetId="11" state="hidden" r:id="rId14"/>
    <sheet name="Hoja1" sheetId="22" state="hidden" r:id="rId15"/>
    <sheet name="Hoja2" sheetId="23" state="hidden" r:id="rId16"/>
  </sheets>
  <externalReferences>
    <externalReference r:id="rId17"/>
  </externalReferences>
  <definedNames>
    <definedName name="_xlnm.Print_Area" localSheetId="11">'F11-7'!$A$1:$F$36</definedName>
    <definedName name="_xlnm.Print_Area" localSheetId="2">'F7'!$A$1:$J$51</definedName>
    <definedName name="_xlnm.Print_Area" localSheetId="4">'F8-1'!$A$1:$E$48</definedName>
    <definedName name="_xlnm.Print_Area" localSheetId="8">'F8-5'!$A$1:$E$51</definedName>
  </definedNames>
  <calcPr calcId="162913"/>
</workbook>
</file>

<file path=xl/calcChain.xml><?xml version="1.0" encoding="utf-8"?>
<calcChain xmlns="http://schemas.openxmlformats.org/spreadsheetml/2006/main">
  <c r="D42" i="4" l="1"/>
  <c r="D43" i="3"/>
  <c r="D17" i="3"/>
  <c r="D14" i="3"/>
  <c r="D40" i="1"/>
  <c r="D39" i="1"/>
  <c r="D35" i="1"/>
  <c r="E47" i="5" l="1"/>
  <c r="E20" i="5"/>
  <c r="E19" i="5"/>
  <c r="E43" i="2"/>
  <c r="E42" i="2"/>
  <c r="E41" i="2"/>
  <c r="E39" i="2"/>
  <c r="E35" i="2"/>
  <c r="E33" i="2"/>
  <c r="E31" i="2"/>
  <c r="E30" i="2"/>
  <c r="E29" i="2"/>
  <c r="E17" i="2"/>
  <c r="E33" i="5"/>
  <c r="E62" i="4"/>
  <c r="E47" i="4"/>
  <c r="E45" i="4"/>
  <c r="E44" i="4"/>
  <c r="E43" i="4"/>
  <c r="E42" i="4"/>
  <c r="E41" i="4"/>
  <c r="E40" i="4"/>
  <c r="E39" i="4"/>
  <c r="E38" i="4"/>
  <c r="E48" i="3"/>
  <c r="E47" i="3"/>
  <c r="E46" i="3"/>
  <c r="E45" i="3"/>
  <c r="E44" i="3"/>
  <c r="E43" i="3"/>
  <c r="E42" i="3"/>
  <c r="E41" i="3"/>
  <c r="E34" i="3"/>
  <c r="E33" i="3"/>
  <c r="E32" i="3"/>
  <c r="E31" i="3"/>
  <c r="E30" i="3"/>
  <c r="E29" i="3"/>
  <c r="E28" i="3"/>
  <c r="E27" i="3"/>
  <c r="E26" i="3"/>
  <c r="E25" i="3"/>
  <c r="E18" i="3"/>
  <c r="E17" i="3"/>
  <c r="E16" i="3"/>
  <c r="E15" i="3"/>
  <c r="E14" i="3"/>
  <c r="E68" i="1"/>
  <c r="E66" i="1"/>
  <c r="E63" i="1"/>
  <c r="E62" i="1"/>
  <c r="E61" i="1"/>
  <c r="E60" i="1"/>
  <c r="E59" i="1"/>
  <c r="E58" i="1"/>
  <c r="E57" i="1"/>
  <c r="E56" i="1"/>
  <c r="E55" i="1"/>
  <c r="E53" i="1"/>
  <c r="E52" i="1"/>
  <c r="E51" i="1"/>
  <c r="E49" i="1"/>
  <c r="E48" i="1"/>
  <c r="E47" i="1"/>
  <c r="E45" i="1"/>
  <c r="E44" i="1"/>
  <c r="E43" i="1"/>
  <c r="E42" i="1"/>
  <c r="E40" i="1"/>
  <c r="E39" i="1"/>
  <c r="E38" i="1"/>
  <c r="E37" i="1"/>
  <c r="E36" i="1"/>
  <c r="E35" i="1"/>
  <c r="E34" i="1"/>
  <c r="E18" i="1"/>
  <c r="E17" i="1"/>
  <c r="E16" i="1"/>
  <c r="E15" i="1"/>
  <c r="E14" i="1"/>
  <c r="E24" i="1"/>
  <c r="E23" i="1"/>
  <c r="E22" i="1"/>
  <c r="E21" i="1"/>
  <c r="E20" i="1"/>
  <c r="E31" i="1"/>
  <c r="E30" i="1"/>
  <c r="E29" i="1"/>
  <c r="E28" i="1"/>
  <c r="E27" i="1"/>
  <c r="E26" i="1"/>
  <c r="E32" i="1"/>
  <c r="D17" i="2" l="1"/>
  <c r="E48" i="2" l="1"/>
  <c r="E47" i="2"/>
  <c r="E45" i="2"/>
  <c r="E44" i="2"/>
  <c r="E38" i="2"/>
  <c r="E37" i="2"/>
  <c r="E36" i="2"/>
  <c r="E32" i="2"/>
  <c r="E27" i="2"/>
  <c r="E26" i="2"/>
  <c r="E25" i="2"/>
  <c r="E24" i="2"/>
  <c r="E20" i="2"/>
  <c r="E19" i="2"/>
  <c r="E18" i="2"/>
  <c r="D20" i="5"/>
  <c r="D19" i="5"/>
  <c r="D38" i="5"/>
  <c r="D48" i="2"/>
  <c r="D47" i="2"/>
  <c r="D45" i="2"/>
  <c r="D44" i="2"/>
  <c r="D43" i="2"/>
  <c r="D42" i="2"/>
  <c r="D41" i="2"/>
  <c r="D39" i="2"/>
  <c r="D38" i="2"/>
  <c r="D37" i="2"/>
  <c r="D36" i="2"/>
  <c r="D35" i="2"/>
  <c r="D33" i="2"/>
  <c r="D32" i="2"/>
  <c r="D31" i="2"/>
  <c r="D30" i="2"/>
  <c r="D29" i="2"/>
  <c r="D27" i="2"/>
  <c r="D26" i="2"/>
  <c r="D25" i="2"/>
  <c r="D24" i="2"/>
  <c r="D23" i="2"/>
  <c r="D21" i="2"/>
  <c r="D20" i="2"/>
  <c r="D19" i="2"/>
  <c r="D18" i="2"/>
  <c r="D47" i="5"/>
  <c r="D33" i="5"/>
  <c r="D62" i="4"/>
  <c r="E61" i="4"/>
  <c r="D61" i="4"/>
  <c r="E60" i="4"/>
  <c r="D60" i="4"/>
  <c r="E58" i="4"/>
  <c r="D58" i="4"/>
  <c r="E57" i="4"/>
  <c r="D57" i="4"/>
  <c r="E56" i="4"/>
  <c r="D56" i="4"/>
  <c r="E54" i="4"/>
  <c r="D54" i="4"/>
  <c r="E53" i="4"/>
  <c r="D53" i="4"/>
  <c r="E52" i="4"/>
  <c r="D52" i="4"/>
  <c r="E51" i="4"/>
  <c r="D51" i="4"/>
  <c r="E50" i="4"/>
  <c r="D50" i="4"/>
  <c r="E49" i="4"/>
  <c r="D49" i="4"/>
  <c r="E48" i="4"/>
  <c r="D48" i="4"/>
  <c r="D47" i="4"/>
  <c r="D45" i="4"/>
  <c r="D44" i="4"/>
  <c r="D43" i="4"/>
  <c r="D41" i="4"/>
  <c r="D40" i="4"/>
  <c r="D39" i="4"/>
  <c r="D38" i="4"/>
  <c r="D48" i="3"/>
  <c r="D47" i="3"/>
  <c r="D46" i="3"/>
  <c r="D45" i="3"/>
  <c r="D44" i="3"/>
  <c r="D42" i="3"/>
  <c r="D41" i="3"/>
  <c r="E39" i="3"/>
  <c r="D39" i="3"/>
  <c r="E38" i="3"/>
  <c r="D38" i="3"/>
  <c r="E37" i="3"/>
  <c r="D37" i="3"/>
  <c r="E36" i="3"/>
  <c r="D36" i="3"/>
  <c r="D34" i="3"/>
  <c r="D33" i="3"/>
  <c r="D32" i="3"/>
  <c r="D31" i="3"/>
  <c r="D30" i="3"/>
  <c r="D29" i="3"/>
  <c r="D28" i="3"/>
  <c r="D27" i="3"/>
  <c r="D26" i="3"/>
  <c r="D25" i="3"/>
  <c r="E23" i="3"/>
  <c r="D23" i="3"/>
  <c r="E22" i="3"/>
  <c r="D22" i="3"/>
  <c r="E21" i="3"/>
  <c r="D21" i="3"/>
  <c r="E20" i="3"/>
  <c r="D20" i="3"/>
  <c r="D18" i="3"/>
  <c r="D16" i="3"/>
  <c r="D15" i="3"/>
  <c r="E75" i="1"/>
  <c r="E74" i="1"/>
  <c r="E73" i="1"/>
  <c r="E72" i="1"/>
  <c r="E71" i="1"/>
  <c r="E70" i="1"/>
  <c r="D75" i="1"/>
  <c r="D74" i="1"/>
  <c r="D73" i="1"/>
  <c r="D72" i="1"/>
  <c r="D71" i="1"/>
  <c r="D70" i="1"/>
  <c r="D68" i="1"/>
  <c r="D66" i="1"/>
  <c r="D63" i="1"/>
  <c r="D62" i="1"/>
  <c r="D61" i="1"/>
  <c r="D60" i="1"/>
  <c r="D59" i="1"/>
  <c r="D58" i="1"/>
  <c r="D57" i="1"/>
  <c r="D56" i="1"/>
  <c r="D55" i="1"/>
  <c r="D53" i="1"/>
  <c r="D52" i="1"/>
  <c r="D51" i="1"/>
  <c r="D49" i="1"/>
  <c r="D48" i="1"/>
  <c r="D47" i="1"/>
  <c r="D45" i="1"/>
  <c r="D44" i="1"/>
  <c r="D43" i="1"/>
  <c r="D42" i="1"/>
  <c r="D38" i="1"/>
  <c r="D37" i="1"/>
  <c r="D36" i="1"/>
  <c r="D34" i="1"/>
  <c r="D32" i="1"/>
  <c r="D31" i="1"/>
  <c r="D30" i="1"/>
  <c r="D29" i="1"/>
  <c r="D28" i="1"/>
  <c r="D27" i="1"/>
  <c r="D26" i="1"/>
  <c r="D24" i="1"/>
  <c r="D23" i="1"/>
  <c r="D22" i="1"/>
  <c r="D21" i="1"/>
  <c r="D20" i="1"/>
  <c r="D15" i="1"/>
  <c r="D16" i="1"/>
  <c r="D17" i="1"/>
  <c r="D18" i="1"/>
  <c r="D14" i="1"/>
  <c r="E35" i="3" l="1"/>
  <c r="D16" i="2" l="1"/>
  <c r="D32" i="5"/>
  <c r="E24" i="3"/>
  <c r="E19" i="3"/>
  <c r="D19" i="3"/>
  <c r="E13" i="3"/>
  <c r="E69" i="1"/>
  <c r="E54" i="1"/>
  <c r="D50" i="1"/>
  <c r="E46" i="1"/>
  <c r="E41" i="1"/>
  <c r="E33" i="1"/>
  <c r="E19" i="1"/>
  <c r="E13" i="1"/>
  <c r="E64" i="1"/>
  <c r="E46" i="2"/>
  <c r="E22" i="2"/>
  <c r="D46" i="2"/>
  <c r="D22" i="2"/>
  <c r="E43" i="19"/>
  <c r="F43" i="19" s="1"/>
  <c r="G43" i="19" s="1"/>
  <c r="H43" i="19" s="1"/>
  <c r="D35" i="3"/>
  <c r="E40" i="3"/>
  <c r="E59" i="4"/>
  <c r="E37" i="4"/>
  <c r="E25" i="1"/>
  <c r="E12" i="3" l="1"/>
  <c r="E22" i="21" s="1"/>
  <c r="D46" i="4" l="1"/>
  <c r="E46" i="5" l="1"/>
  <c r="D20" i="21" l="1"/>
  <c r="D28" i="2"/>
  <c r="E24" i="13" l="1"/>
  <c r="D40" i="2" l="1"/>
  <c r="D34" i="2"/>
  <c r="E23" i="13"/>
  <c r="D16" i="5"/>
  <c r="D15" i="2" l="1"/>
  <c r="D19" i="21" s="1"/>
  <c r="D46" i="1" l="1"/>
  <c r="D64" i="1" l="1"/>
  <c r="E50" i="1"/>
  <c r="E12" i="1" s="1"/>
  <c r="E46" i="4"/>
  <c r="E36" i="4" s="1"/>
  <c r="E23" i="21" s="1"/>
  <c r="D59" i="4"/>
  <c r="D46" i="5"/>
  <c r="D15" i="5" s="1"/>
  <c r="D24" i="21" l="1"/>
  <c r="E32" i="5"/>
  <c r="E21" i="21"/>
  <c r="D37" i="4"/>
  <c r="D36" i="4" s="1"/>
  <c r="D23" i="21" s="1"/>
  <c r="D13" i="3" l="1"/>
  <c r="D24" i="3"/>
  <c r="D40" i="3" l="1"/>
  <c r="D12" i="3" s="1"/>
  <c r="D22" i="21" s="1"/>
  <c r="D54" i="1" l="1"/>
  <c r="D41" i="1" l="1"/>
  <c r="D25" i="1" l="1"/>
  <c r="D69" i="1"/>
  <c r="D19" i="1" l="1"/>
  <c r="D13" i="1" l="1"/>
  <c r="D33" i="1" l="1"/>
  <c r="D12" i="1" s="1"/>
  <c r="D21" i="21" l="1"/>
  <c r="D14" i="2"/>
  <c r="D26" i="21" l="1"/>
  <c r="D27" i="21" s="1"/>
  <c r="E16" i="2" l="1"/>
  <c r="E20" i="21" l="1"/>
  <c r="D7" i="22" s="1"/>
  <c r="E28" i="2" l="1"/>
  <c r="D4" i="22"/>
  <c r="D5" i="22"/>
  <c r="D3" i="22"/>
  <c r="E16" i="5"/>
  <c r="E15" i="5" s="1"/>
  <c r="E24" i="21" s="1"/>
  <c r="E40" i="2" l="1"/>
  <c r="E34" i="2"/>
  <c r="E15" i="2" l="1"/>
  <c r="E19" i="21" s="1"/>
  <c r="E14" i="2" l="1"/>
  <c r="E26" i="21"/>
  <c r="C7" i="22"/>
  <c r="E27" i="21" l="1"/>
  <c r="C4" i="22"/>
  <c r="C3" i="22"/>
  <c r="C5" i="22"/>
  <c r="D8" i="22"/>
  <c r="D9" i="22" l="1"/>
</calcChain>
</file>

<file path=xl/sharedStrings.xml><?xml version="1.0" encoding="utf-8"?>
<sst xmlns="http://schemas.openxmlformats.org/spreadsheetml/2006/main" count="831" uniqueCount="692">
  <si>
    <t>Título Presupuestario:</t>
  </si>
  <si>
    <t>Código y Descripción del Programa o Subprograma Presupuestario:</t>
  </si>
  <si>
    <t>Unidad Ejecutora:</t>
  </si>
  <si>
    <t xml:space="preserve">SERVICIOS </t>
  </si>
  <si>
    <t>1.01</t>
  </si>
  <si>
    <t xml:space="preserve">ALQUILERES 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</si>
  <si>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</si>
  <si>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</si>
  <si>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</si>
  <si>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</si>
  <si>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</si>
  <si>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</si>
  <si>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1.01.04</t>
  </si>
  <si>
    <t>Alquileres y derechos para telecomunicaciones</t>
  </si>
  <si>
    <t>1.01.99</t>
  </si>
  <si>
    <t>Otros alquileres</t>
  </si>
  <si>
    <t>1.02</t>
  </si>
  <si>
    <t>SERVICIOS BÁSICOS</t>
  </si>
  <si>
    <t>1.02.01</t>
  </si>
  <si>
    <t xml:space="preserve">Servicio de agua y alcantarillado </t>
  </si>
  <si>
    <t>1.02.02</t>
  </si>
  <si>
    <t>Servicio de energía eléctrica</t>
  </si>
  <si>
    <t>1.02.03</t>
  </si>
  <si>
    <t>Servicio de correo</t>
  </si>
  <si>
    <t>1.02.04</t>
  </si>
  <si>
    <t>Servicio de telecomunicaciones</t>
  </si>
  <si>
    <t>1.02.99</t>
  </si>
  <si>
    <t xml:space="preserve">Otros servicios básicos </t>
  </si>
  <si>
    <t>1.03</t>
  </si>
  <si>
    <t>SERVICIOS COMERCIALES Y FINANCIEROS</t>
  </si>
  <si>
    <t>1.03.01</t>
  </si>
  <si>
    <t xml:space="preserve">Información </t>
  </si>
  <si>
    <t>1.03.02</t>
  </si>
  <si>
    <t>Publicidad y propaganda</t>
  </si>
  <si>
    <t>1.03.03</t>
  </si>
  <si>
    <t>Impresión, encuadernación y otros</t>
  </si>
  <si>
    <t>1.03.04</t>
  </si>
  <si>
    <t>Transporte de bienes</t>
  </si>
  <si>
    <t>1.03.05</t>
  </si>
  <si>
    <t>Servicios aduaneros</t>
  </si>
  <si>
    <t>1.03.06</t>
  </si>
  <si>
    <t>Comisiones y gastos por servicios financieros y comerciales</t>
  </si>
  <si>
    <t>1.03.07</t>
  </si>
  <si>
    <t>Servicios de transferencia electrónica de información</t>
  </si>
  <si>
    <t>1.04</t>
  </si>
  <si>
    <t>SERVICIOS DE GESTIÓN Y APOYO</t>
  </si>
  <si>
    <t>1.04.01</t>
  </si>
  <si>
    <t>Servicios médicos y de laboratorio</t>
  </si>
  <si>
    <t>1.04.02</t>
  </si>
  <si>
    <t xml:space="preserve">Servicios jurídicos </t>
  </si>
  <si>
    <t>1.04.03</t>
  </si>
  <si>
    <t>Servicios de ingeniería</t>
  </si>
  <si>
    <t>1.04.04</t>
  </si>
  <si>
    <t>Servicios en ciencias económicas y sociales</t>
  </si>
  <si>
    <t>1.04.05</t>
  </si>
  <si>
    <t>Servicios de desarrollo de sistemas informáticos</t>
  </si>
  <si>
    <t>1.04.06</t>
  </si>
  <si>
    <t xml:space="preserve">Servicios generales </t>
  </si>
  <si>
    <t>1.04.99</t>
  </si>
  <si>
    <t>Otros servicios de gestión y apoyo</t>
  </si>
  <si>
    <t>1.05</t>
  </si>
  <si>
    <t>GASTOS DE VIAJE Y TRANSPORTE</t>
  </si>
  <si>
    <t>1.05.01</t>
  </si>
  <si>
    <t>Transporte dentro del país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</si>
  <si>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</si>
  <si>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</si>
  <si>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</si>
  <si>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</si>
  <si>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</si>
  <si>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</si>
  <si>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1.06</t>
  </si>
  <si>
    <t>SEGUROS, REASEGUROS Y OTRAS OBLIGACIONES</t>
  </si>
  <si>
    <t>1.06.01</t>
  </si>
  <si>
    <t xml:space="preserve">Seguros </t>
  </si>
  <si>
    <t>1.06.02</t>
  </si>
  <si>
    <t xml:space="preserve">Reaseguros </t>
  </si>
  <si>
    <t>1.06.03</t>
  </si>
  <si>
    <t>Obligaciones por contratos de seguros</t>
  </si>
  <si>
    <t>1.07</t>
  </si>
  <si>
    <t>CAPACITACIÓN Y PROTOCOLO</t>
  </si>
  <si>
    <t>1.07.01</t>
  </si>
  <si>
    <t>Actividades de capacitación</t>
  </si>
  <si>
    <t>1.07.02</t>
  </si>
  <si>
    <t xml:space="preserve">Actividades protocolarias y sociales </t>
  </si>
  <si>
    <t>1.07.03</t>
  </si>
  <si>
    <t>Gastos de representación institucional</t>
  </si>
  <si>
    <t>1.08</t>
  </si>
  <si>
    <t>MANTENIMIENTO Y REPARACIÓN</t>
  </si>
  <si>
    <t>1.08.01</t>
  </si>
  <si>
    <t>1.08.02</t>
  </si>
  <si>
    <t>Mantenimiento de vías de comunicación</t>
  </si>
  <si>
    <t>1.08.03</t>
  </si>
  <si>
    <t>Mantenimiento de instalaciones y otras obras</t>
  </si>
  <si>
    <t>1.08.04</t>
  </si>
  <si>
    <t>Mantenimiento y reparación de maquinaria y equipo de producción</t>
  </si>
  <si>
    <t>1.08.05</t>
  </si>
  <si>
    <t>Mantenimiento y reparación de equipo de transporte</t>
  </si>
  <si>
    <t>1.08.06</t>
  </si>
  <si>
    <t>Mantenimiento y reparación de equipo de comunicación</t>
  </si>
  <si>
    <t>1.08.07</t>
  </si>
  <si>
    <t>Mantenimiento y reparación de equipo y mobiliario de oficina</t>
  </si>
  <si>
    <t>1.08.08</t>
  </si>
  <si>
    <t>Mantenimiento y reparación de equipo de cómputo y  sistemas de informacion</t>
  </si>
  <si>
    <t>1.08.99</t>
  </si>
  <si>
    <t>Mantenimiento y reparación de otros equipos</t>
  </si>
  <si>
    <t>1.09</t>
  </si>
  <si>
    <t>IMPUESTOS</t>
  </si>
  <si>
    <t>1.09.01</t>
  </si>
  <si>
    <t>Impuestos sobre ingresos y utilidades</t>
  </si>
  <si>
    <t>1.09.02</t>
  </si>
  <si>
    <t xml:space="preserve">Impuestos sobre bienes inmuebles          </t>
  </si>
  <si>
    <t>1.09.03</t>
  </si>
  <si>
    <t>Impuestos de patentes</t>
  </si>
  <si>
    <t>1.09.99</t>
  </si>
  <si>
    <t>Otros impuestos</t>
  </si>
  <si>
    <t>1.99</t>
  </si>
  <si>
    <t>SERVICIOS DIVERSOS</t>
  </si>
  <si>
    <t>1.99.01</t>
  </si>
  <si>
    <t>Servicios de regulación</t>
  </si>
  <si>
    <t>1.99.02</t>
  </si>
  <si>
    <t>Intereses moratorios y multas</t>
  </si>
  <si>
    <t>1.99.03</t>
  </si>
  <si>
    <t>Gastos de oficinas en el exterior</t>
  </si>
  <si>
    <t>1.99.04</t>
  </si>
  <si>
    <t>Gastos de misiones especiales en el exterior</t>
  </si>
  <si>
    <t>1.99.05</t>
  </si>
  <si>
    <t>Deducibles</t>
  </si>
  <si>
    <t>1.99.99</t>
  </si>
  <si>
    <t>Otros servicios no especificados</t>
  </si>
  <si>
    <t>TOTAL</t>
  </si>
  <si>
    <t>REMUNERACIONES</t>
  </si>
  <si>
    <t>REMUNERACIONES BÁSICAS</t>
  </si>
  <si>
    <t>0.01.01</t>
  </si>
  <si>
    <t xml:space="preserve">Sueldos para cargos fijos </t>
  </si>
  <si>
    <t>0.01.02</t>
  </si>
  <si>
    <t>Jornales</t>
  </si>
  <si>
    <t>0.01.03</t>
  </si>
  <si>
    <t>Servicios especiales</t>
  </si>
  <si>
    <t>0.01.04</t>
  </si>
  <si>
    <t>Sueldos a base de comisión</t>
  </si>
  <si>
    <t>0.01.05</t>
  </si>
  <si>
    <t xml:space="preserve">Suplencias </t>
  </si>
  <si>
    <t>0.02</t>
  </si>
  <si>
    <t>REMUNERACIONES EVENTUALES</t>
  </si>
  <si>
    <t>0.02.01</t>
  </si>
  <si>
    <t>Tiempo extraordinario</t>
  </si>
  <si>
    <t>0.02.02</t>
  </si>
  <si>
    <t>Recargo de funciones</t>
  </si>
  <si>
    <t>0.02.03</t>
  </si>
  <si>
    <t>Disponibilidad laboral</t>
  </si>
  <si>
    <t>0.02.04</t>
  </si>
  <si>
    <t>Compensación de vacaciones</t>
  </si>
  <si>
    <t>0.02.05</t>
  </si>
  <si>
    <t>Dietas</t>
  </si>
  <si>
    <t>0.03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</si>
  <si>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</si>
  <si>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</si>
  <si>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</si>
  <si>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</si>
  <si>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</si>
  <si>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</si>
  <si>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</si>
  <si>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</si>
  <si>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</si>
  <si>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</si>
  <si>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</si>
  <si>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0.04</t>
  </si>
  <si>
    <t>CONTRIBUCIONES PATRONALES AL DESARROLLO Y LA SEGURIDAD SOCIAL</t>
  </si>
  <si>
    <t>0.04.01</t>
  </si>
  <si>
    <t>Contribución Patronal al Seguro de Salud de la Caja Costarricense de Seguro Social</t>
  </si>
  <si>
    <t>0.04.02</t>
  </si>
  <si>
    <t xml:space="preserve">Contribución Patronal al Instituto Mixto de Ayuda Social </t>
  </si>
  <si>
    <t>0.04.03</t>
  </si>
  <si>
    <t xml:space="preserve">Contribución Patronal al Instituto Nacional de Aprendizaje  </t>
  </si>
  <si>
    <t>0.04.04</t>
  </si>
  <si>
    <t>Contribución Patronal al Fondo de Desarrollo Social  y Asignaciones Familiares</t>
  </si>
  <si>
    <t>0.04.05</t>
  </si>
  <si>
    <t>Contribución Patronal al Banco Popular y de Desarrollo  Comunal</t>
  </si>
  <si>
    <t>0.05</t>
  </si>
  <si>
    <t xml:space="preserve">CONTRIBUCIONES PATRONALES A FONDOS DE PENSIONES Y OTROS FONDOS DE CAPITALIZACIÓN </t>
  </si>
  <si>
    <t>0.05.01</t>
  </si>
  <si>
    <t xml:space="preserve">Contribución Patronal al Seguro de Pensiones de la Caja Costarricense de Seguro Social  </t>
  </si>
  <si>
    <t>0.05.02</t>
  </si>
  <si>
    <t xml:space="preserve">Aporte Patronal al Régimen Obligatorio de Pensiones  Complementarias </t>
  </si>
  <si>
    <t>0.05.03</t>
  </si>
  <si>
    <t xml:space="preserve">Aporte Patronal al Fondo de Capitalización Laboral </t>
  </si>
  <si>
    <t>0.05.04</t>
  </si>
  <si>
    <t>Contribución Patronal a otros fondos administrados por entes públicos</t>
  </si>
  <si>
    <t>0.05.05</t>
  </si>
  <si>
    <t>Contribución Patronal a otros fondos administrados por entes privados</t>
  </si>
  <si>
    <t>0.99</t>
  </si>
  <si>
    <t>REMUNERACIONES DIVERSAS</t>
  </si>
  <si>
    <t>0.99.01</t>
  </si>
  <si>
    <t>Gastos de representación personal</t>
  </si>
  <si>
    <t>0.99.99</t>
  </si>
  <si>
    <t>Otras remuneraciones</t>
  </si>
  <si>
    <t>MATERIALES Y SUMINISTROS</t>
  </si>
  <si>
    <t>2.01</t>
  </si>
  <si>
    <t>PRODUCTOS QUÍMICOS Y CONEXOS</t>
  </si>
  <si>
    <t>2.01.01</t>
  </si>
  <si>
    <t>Combustibles y lubricantes</t>
  </si>
  <si>
    <t>2.01.02</t>
  </si>
  <si>
    <t>Productos farmacéuticos y medicinales</t>
  </si>
  <si>
    <t>2.01.03</t>
  </si>
  <si>
    <t>Productos veterinarios</t>
  </si>
  <si>
    <t>2.01.04</t>
  </si>
  <si>
    <t xml:space="preserve">Tintas, pinturas y diluyentes </t>
  </si>
  <si>
    <t>2.01.99</t>
  </si>
  <si>
    <t>2.02</t>
  </si>
  <si>
    <t xml:space="preserve">ALIMENTOS Y PRODUCTOS AGROPECUARIOS </t>
  </si>
  <si>
    <t>2.02.01</t>
  </si>
  <si>
    <t>Productos pecuarios y otras especies</t>
  </si>
  <si>
    <t>2.02.02</t>
  </si>
  <si>
    <t>Productos agroforestales</t>
  </si>
  <si>
    <t>2.02.03</t>
  </si>
  <si>
    <t>Alimentos y bebidas</t>
  </si>
  <si>
    <t>2.02.04</t>
  </si>
  <si>
    <t>Alimentos para animales</t>
  </si>
  <si>
    <t>2.03</t>
  </si>
  <si>
    <t>MATERIALES Y PRODUCTOS DE USO EN LA CONSTRUCCIÓN Y MANTENIMIENTO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</si>
  <si>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</si>
  <si>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</si>
  <si>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</si>
  <si>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</si>
  <si>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</si>
  <si>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</si>
  <si>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</si>
  <si>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</si>
  <si>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</si>
  <si>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</si>
  <si>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</si>
  <si>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</si>
  <si>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</si>
  <si>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2.04</t>
  </si>
  <si>
    <t>HERRAMIENTAS, REPUESTOS Y ACCESORIOS</t>
  </si>
  <si>
    <t>2.04.01</t>
  </si>
  <si>
    <t>Herramientas e instrumentos</t>
  </si>
  <si>
    <t>2.04.02</t>
  </si>
  <si>
    <t>Repuestos y accesorios</t>
  </si>
  <si>
    <t>2.05</t>
  </si>
  <si>
    <t>BIENES PARA LA PRODUCCIÓN Y COMERCIALIZACIÓN</t>
  </si>
  <si>
    <t>2.05.01</t>
  </si>
  <si>
    <t>Materia prima</t>
  </si>
  <si>
    <t>2.05.02</t>
  </si>
  <si>
    <t>Productos terminados</t>
  </si>
  <si>
    <t>2.05.03</t>
  </si>
  <si>
    <t>Energía eléctrica</t>
  </si>
  <si>
    <t>2.05.99</t>
  </si>
  <si>
    <t>Otros bienes para la producción y comercialización</t>
  </si>
  <si>
    <t>2.99</t>
  </si>
  <si>
    <t>ÚTILES, MATERIALES Y SUMINISTROS DIVERSOS</t>
  </si>
  <si>
    <t>2.99.01</t>
  </si>
  <si>
    <t>Útiles y materiales de oficina y cómputo</t>
  </si>
  <si>
    <t>2.99.02</t>
  </si>
  <si>
    <t>Útiles y materiales médico, hospitalario y de investigación</t>
  </si>
  <si>
    <t>2.99.03</t>
  </si>
  <si>
    <t>Productos de papel, cartón e impresos</t>
  </si>
  <si>
    <t>2.99.04</t>
  </si>
  <si>
    <t>Textiles y vestuario</t>
  </si>
  <si>
    <t>2.99.05</t>
  </si>
  <si>
    <t>Útiles y materiales de limpieza</t>
  </si>
  <si>
    <t>2.99.06</t>
  </si>
  <si>
    <t>Útiles y materiales de resguardo y seguridad</t>
  </si>
  <si>
    <t>2.99.07</t>
  </si>
  <si>
    <t>Útiles y materiales de cocina y comedor</t>
  </si>
  <si>
    <t>2.99.99</t>
  </si>
  <si>
    <t xml:space="preserve">INTERESES Y COMISIONES </t>
  </si>
  <si>
    <t>3.01</t>
  </si>
  <si>
    <t>INTERESES SOBRE TÍTULOS VALORES</t>
  </si>
  <si>
    <t>3.01.01</t>
  </si>
  <si>
    <t xml:space="preserve">Intereses sobre títulos valores internos de corto plazo </t>
  </si>
  <si>
    <t>3.01.02</t>
  </si>
  <si>
    <t>Intereses sobre títulos valores internos de largo plazo</t>
  </si>
  <si>
    <t>3.01.03</t>
  </si>
  <si>
    <t>Intereses sobre títulos valores del sector externo de corto plazo</t>
  </si>
  <si>
    <t>3.01.04</t>
  </si>
  <si>
    <t>Intereses sobre títulos valores del sector externo de largo plazo</t>
  </si>
  <si>
    <t>3.02</t>
  </si>
  <si>
    <t>INTERESES SOBRE PRÉSTAMOS</t>
  </si>
  <si>
    <t>3.02.01</t>
  </si>
  <si>
    <t xml:space="preserve">Intereses sobre préstamos del Gobierno Central </t>
  </si>
  <si>
    <t>3.02.02</t>
  </si>
  <si>
    <t>Intereses sobre préstamos de Órganos Desconcentrados</t>
  </si>
  <si>
    <t>3.02.03</t>
  </si>
  <si>
    <t>Intereses sobre préstamos de Instituciones Descentralizadas  no Empresariales</t>
  </si>
  <si>
    <t>3.02.04</t>
  </si>
  <si>
    <t>Intereses sobre préstamos de Gobiernos Locales</t>
  </si>
  <si>
    <t>3.02.05</t>
  </si>
  <si>
    <t>Intereses sobre préstamos de Empresas Públicas no Financieras</t>
  </si>
  <si>
    <t>3.02.06</t>
  </si>
  <si>
    <t xml:space="preserve">Intereses sobre préstamos de Instituciones Públicas Financieras   </t>
  </si>
  <si>
    <t>3.02.07</t>
  </si>
  <si>
    <t>Intereses sobre préstamos del Sector Privado</t>
  </si>
  <si>
    <t>3.02.08</t>
  </si>
  <si>
    <t>Intereses sobre préstamos del Sector Externo</t>
  </si>
  <si>
    <t>3.03</t>
  </si>
  <si>
    <t>INTERESES SOBRE OTRAS OBLIGACIONES</t>
  </si>
  <si>
    <t>3.03.01</t>
  </si>
  <si>
    <t>Intereses sobre depósitos bancarios a la vista</t>
  </si>
  <si>
    <t>3.03.99</t>
  </si>
  <si>
    <t>Otros intereses sobre otras obligaciones</t>
  </si>
  <si>
    <t>3.04</t>
  </si>
  <si>
    <t>COMISIONES Y OTROS GASTOS</t>
  </si>
  <si>
    <t>3.04.01</t>
  </si>
  <si>
    <t>Comisiones y otros gastos sobre títulos valores internos</t>
  </si>
  <si>
    <t>3.04.02</t>
  </si>
  <si>
    <t>Comisiones  y otros gastos sobre títulos valores del sector externo</t>
  </si>
  <si>
    <t>3.04.03</t>
  </si>
  <si>
    <t>Comisiones y otros gastos sobre préstamos internos</t>
  </si>
  <si>
    <t>3.04.04</t>
  </si>
  <si>
    <t>Comisiones y otros gastos sobre préstamos del sector externo</t>
  </si>
  <si>
    <t>3.04.05</t>
  </si>
  <si>
    <t>Diferencias por tipo de cambio</t>
  </si>
  <si>
    <t>ACTIVOS FINANCIEROS</t>
  </si>
  <si>
    <t>4.01</t>
  </si>
  <si>
    <t>PRÉSTAMOS</t>
  </si>
  <si>
    <t>4.01.01</t>
  </si>
  <si>
    <t>Préstamos al Gobierno Central</t>
  </si>
  <si>
    <t>4.01.02</t>
  </si>
  <si>
    <t>Préstamos a Órganos Desconcentrados</t>
  </si>
  <si>
    <t>4.01.03</t>
  </si>
  <si>
    <t>Préstamos a Instituciones Descentralizadas no  Empresariales</t>
  </si>
  <si>
    <t>4.01.04</t>
  </si>
  <si>
    <t>Préstamos a Gobiernos Locales</t>
  </si>
  <si>
    <t>4.01.05</t>
  </si>
  <si>
    <t>Préstamos a Empresas Públicas no Financieras</t>
  </si>
  <si>
    <t>4.01.06</t>
  </si>
  <si>
    <t>Préstamos a Instituciones Públicas Financieras</t>
  </si>
  <si>
    <t>4.01.07</t>
  </si>
  <si>
    <t>Préstamos al Sector Privado</t>
  </si>
  <si>
    <t>4.01.08</t>
  </si>
  <si>
    <t>Préstamos al  Sector Externo</t>
  </si>
  <si>
    <t>4.02</t>
  </si>
  <si>
    <t>ADQUISICIÓN DE VALORES</t>
  </si>
  <si>
    <t>4.02.01</t>
  </si>
  <si>
    <t>Adquisición de valores del Gobierno Central</t>
  </si>
  <si>
    <t>4.02.02</t>
  </si>
  <si>
    <t>Adquisición de valores de Órganos Desconcentrados</t>
  </si>
  <si>
    <t>4.02.03</t>
  </si>
  <si>
    <t>Adquisición de valores de Instituciones Descentralizadas no Empresariales</t>
  </si>
  <si>
    <t>4.02.04</t>
  </si>
  <si>
    <t>Adquisición de valores de Gobiernos Locales</t>
  </si>
  <si>
    <t>4.02.05</t>
  </si>
  <si>
    <t>Adquisición de valores de Empresas Públicas no Financieras</t>
  </si>
  <si>
    <t>4.02.06</t>
  </si>
  <si>
    <t xml:space="preserve">Adquisición de valores de Instituciones Públicas  Financieras </t>
  </si>
  <si>
    <t>4.02.07</t>
  </si>
  <si>
    <t>Adquisición de valores del Sector Privado</t>
  </si>
  <si>
    <t>4.02.08</t>
  </si>
  <si>
    <t>Adquisición de valores del Sector Externo</t>
  </si>
  <si>
    <t>4.99</t>
  </si>
  <si>
    <t>OTROS ACTIVOS FINANCIEROS</t>
  </si>
  <si>
    <t>4.99.01</t>
  </si>
  <si>
    <t>Aportes de Capital a Empresas</t>
  </si>
  <si>
    <t>4.99.99</t>
  </si>
  <si>
    <t>Otros activos financieros</t>
  </si>
  <si>
    <t>BIENES DURADEROS</t>
  </si>
  <si>
    <t>5.01</t>
  </si>
  <si>
    <t>MAQUINARIA, EQUIPO Y MOBILARIO</t>
  </si>
  <si>
    <t>5.01.01</t>
  </si>
  <si>
    <t>Maquinaria y equipo para la producción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</si>
  <si>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</si>
  <si>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</si>
  <si>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</si>
  <si>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</si>
  <si>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</si>
  <si>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</si>
  <si>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</si>
  <si>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 cómputo</t>
  </si>
  <si>
    <t>5.01.06</t>
  </si>
  <si>
    <t>Equipo sanitario, de laboratorio e investigación</t>
  </si>
  <si>
    <t>5.01.07</t>
  </si>
  <si>
    <t>Equipo y mobiliario educacional, deportivo y recreativo</t>
  </si>
  <si>
    <t>5.01.99</t>
  </si>
  <si>
    <t>5.02</t>
  </si>
  <si>
    <t>CONSTRUCCIONES, ADICIONES Y MEJORAS</t>
  </si>
  <si>
    <t>5.02.01</t>
  </si>
  <si>
    <t>Edificios</t>
  </si>
  <si>
    <t>5.02.02</t>
  </si>
  <si>
    <t>Vías de comunicación terrestre</t>
  </si>
  <si>
    <t>5.02.03</t>
  </si>
  <si>
    <t>Vías férreas</t>
  </si>
  <si>
    <t>5.02.04</t>
  </si>
  <si>
    <t>Obras marítimas y fluviales</t>
  </si>
  <si>
    <t>5.02.05</t>
  </si>
  <si>
    <t>Aeropuertos</t>
  </si>
  <si>
    <t>5.02.06</t>
  </si>
  <si>
    <t>Obras Urbanísticas</t>
  </si>
  <si>
    <t>5.02.07</t>
  </si>
  <si>
    <t>Instalaciones</t>
  </si>
  <si>
    <t>5.02.99</t>
  </si>
  <si>
    <t>Otras construcciones adiciones y mejoras</t>
  </si>
  <si>
    <t>5.03</t>
  </si>
  <si>
    <t>BIENES PREEXISTENTES</t>
  </si>
  <si>
    <t>5.03.01</t>
  </si>
  <si>
    <t>Terrenos</t>
  </si>
  <si>
    <t>5.03.02</t>
  </si>
  <si>
    <t>Edificios preexistentes</t>
  </si>
  <si>
    <t>5.03.99</t>
  </si>
  <si>
    <t>Otras obras preexistentes</t>
  </si>
  <si>
    <t>5.99</t>
  </si>
  <si>
    <t>BIENES DURADEROS DIVERSOS</t>
  </si>
  <si>
    <t>5.99.01</t>
  </si>
  <si>
    <t>Semovientes</t>
  </si>
  <si>
    <t>5.99.02</t>
  </si>
  <si>
    <t>Piezas y obras de colección</t>
  </si>
  <si>
    <t>5.99.03</t>
  </si>
  <si>
    <t>Bienes intangibles</t>
  </si>
  <si>
    <t>5.99.99</t>
  </si>
  <si>
    <t>Otros bienes duraderos</t>
  </si>
  <si>
    <t>TRANSFERENCIAS CORRIENTES</t>
  </si>
  <si>
    <t>6.01</t>
  </si>
  <si>
    <t>TRANSFERENCIAS CORRIENTES AL SECTOR PÚBLICO</t>
  </si>
  <si>
    <t>6.01.01</t>
  </si>
  <si>
    <t>Transferencias corrientes al Gobierno Central</t>
  </si>
  <si>
    <t>6.01.02</t>
  </si>
  <si>
    <t>Transferencias corrientes a Órganos Desconcentrados</t>
  </si>
  <si>
    <t>6.01.03</t>
  </si>
  <si>
    <t>Transferencias corrientes a Instituciones Descentralizadas no  Empresariales</t>
  </si>
  <si>
    <t>6.01.04</t>
  </si>
  <si>
    <t>Transferencias corrientes a Gobiernos Locales</t>
  </si>
  <si>
    <t>6.01.05</t>
  </si>
  <si>
    <t>Transferencias corrientes a Empresas Públicas no Financieras</t>
  </si>
  <si>
    <t>6.01.06</t>
  </si>
  <si>
    <t xml:space="preserve">Transferencias corrientes a Instituciones Públicas Financieras </t>
  </si>
  <si>
    <t>6.01.07</t>
  </si>
  <si>
    <t>Dividendos</t>
  </si>
  <si>
    <t>6.01.08</t>
  </si>
  <si>
    <t>Fondos en fideicomiso para gasto corriente</t>
  </si>
  <si>
    <t>6.01.09</t>
  </si>
  <si>
    <t>6.02</t>
  </si>
  <si>
    <t>TRANSFERENCIAS CORRIENTES A PERSONAS</t>
  </si>
  <si>
    <t>6.02.01</t>
  </si>
  <si>
    <t>Becas a funcionarios</t>
  </si>
  <si>
    <t>6.02.02</t>
  </si>
  <si>
    <t>Becas a terceras personas</t>
  </si>
  <si>
    <t>6.02.03</t>
  </si>
  <si>
    <t xml:space="preserve">Ayudas a funcionarios </t>
  </si>
  <si>
    <t>6.02.99</t>
  </si>
  <si>
    <t>Otras transferencias a personas</t>
  </si>
  <si>
    <t>6.03</t>
  </si>
  <si>
    <t xml:space="preserve">PRESTACIONES </t>
  </si>
  <si>
    <t>6.03.01</t>
  </si>
  <si>
    <t>Prestaciones legales</t>
  </si>
  <si>
    <t>6.03.02</t>
  </si>
  <si>
    <t xml:space="preserve">Pensiones y jubilaciones contributivas </t>
  </si>
  <si>
    <t>6.03.03</t>
  </si>
  <si>
    <t xml:space="preserve">Pensiones   no contributivas </t>
  </si>
  <si>
    <t>6.03.04</t>
  </si>
  <si>
    <t>6.03.05</t>
  </si>
  <si>
    <t>Cuota patronal de pensiones y jubilaciones, contributivas y no contributivas</t>
  </si>
  <si>
    <t>6.03.99</t>
  </si>
  <si>
    <t>6.04</t>
  </si>
  <si>
    <t>TRANSFERENCIAS CORRIENTES A ENTIDADES PRIVADAS SIN FINES DE LUCRO</t>
  </si>
  <si>
    <t>6.04.01</t>
  </si>
  <si>
    <t>Transferencias corrientes a asociaciones</t>
  </si>
  <si>
    <t>6.04.02</t>
  </si>
  <si>
    <t xml:space="preserve">Transferencias corrientes a fundaciones          </t>
  </si>
  <si>
    <t>6.04.03</t>
  </si>
  <si>
    <t>Transferencias corrientes a cooperativas</t>
  </si>
  <si>
    <t>6.04.04</t>
  </si>
  <si>
    <t>Transferencias corrientes a otras entidades privadas sin fines de lucro</t>
  </si>
  <si>
    <t>6.05</t>
  </si>
  <si>
    <t xml:space="preserve">TRANSFERENCIAS CORRIENTES A EMPRESAS PRIVADAS </t>
  </si>
  <si>
    <t>6.05.01</t>
  </si>
  <si>
    <t>Transferencias corrientes a empresas privadas</t>
  </si>
  <si>
    <t>6.06</t>
  </si>
  <si>
    <t>OTRAS TRANSFERENCIAS CORRIENTES AL SECTOR PRIVADO</t>
  </si>
  <si>
    <t>6.06.01</t>
  </si>
  <si>
    <t>Indemnizaciones</t>
  </si>
  <si>
    <t>6.06.02</t>
  </si>
  <si>
    <t>Reintegros o devoluciones</t>
  </si>
  <si>
    <t>6.07</t>
  </si>
  <si>
    <t>TRANSFERENCIAS CORRIENTES AL SECTOR EXTERNO</t>
  </si>
  <si>
    <t>6.07.01</t>
  </si>
  <si>
    <t>Transferencias corrientes a organismos internacionales</t>
  </si>
  <si>
    <t>6.07.02</t>
  </si>
  <si>
    <t xml:space="preserve">Otras transferencias corrientes al sector externo </t>
  </si>
  <si>
    <t>Código</t>
  </si>
  <si>
    <t>Descripción</t>
  </si>
  <si>
    <t>¢</t>
  </si>
  <si>
    <t>(1)</t>
  </si>
  <si>
    <t>(2)</t>
  </si>
  <si>
    <t>(3)</t>
  </si>
  <si>
    <t>Incrementos</t>
  </si>
  <si>
    <t>Total</t>
  </si>
  <si>
    <t>Base</t>
  </si>
  <si>
    <t>(4)</t>
  </si>
  <si>
    <t>(5)</t>
  </si>
  <si>
    <t>(6)</t>
  </si>
  <si>
    <t>(7)</t>
  </si>
  <si>
    <t>(8)</t>
  </si>
  <si>
    <t>(9)</t>
  </si>
  <si>
    <t>(10)</t>
  </si>
  <si>
    <t xml:space="preserve">             Detalle de las Transferencias</t>
  </si>
  <si>
    <t xml:space="preserve">             por Institución Privada</t>
  </si>
  <si>
    <t>Nombre de la Institución:</t>
  </si>
  <si>
    <t>Domicilio Legal:</t>
  </si>
  <si>
    <t>Cédula Jurídica:</t>
  </si>
  <si>
    <t>Monto:</t>
  </si>
  <si>
    <t>Objetivos Generales del Programa o Proyecto:</t>
  </si>
  <si>
    <t xml:space="preserve">                      Fórmula:    12-1</t>
  </si>
  <si>
    <t xml:space="preserve">                      Detalle del Gasto Solicitado para </t>
  </si>
  <si>
    <t xml:space="preserve">                      el Servicio de la Deuda Interna</t>
  </si>
  <si>
    <t>BONIFICADA (   )      TÍTULOS DE PROPIEDAD (   )     REFUNDICIÓN (  )    COMISIONES Y DIFERENCIAL (  )</t>
  </si>
  <si>
    <t>CONCEPTO
(1)</t>
  </si>
  <si>
    <t>TOTAL
(4)</t>
  </si>
  <si>
    <t>TOTAL GENERAL</t>
  </si>
  <si>
    <t>Tìtulo Presupuestario:</t>
  </si>
  <si>
    <t xml:space="preserve">   Fórmula:    2</t>
  </si>
  <si>
    <t xml:space="preserve">   Estructura Programática</t>
  </si>
  <si>
    <t xml:space="preserve">   Institucional.</t>
  </si>
  <si>
    <t>o subprograma</t>
  </si>
  <si>
    <t>Actividad</t>
  </si>
  <si>
    <t>Ponderación</t>
  </si>
  <si>
    <t>Unidad Ejecutora</t>
  </si>
  <si>
    <t xml:space="preserve">   del Sector Público.</t>
  </si>
  <si>
    <t>Gasto</t>
  </si>
  <si>
    <t>Transferencia Solicitada</t>
  </si>
  <si>
    <t>Objeto</t>
  </si>
  <si>
    <t>Cédula</t>
  </si>
  <si>
    <t>Legal</t>
  </si>
  <si>
    <t>Gastos</t>
  </si>
  <si>
    <t>Jurídica</t>
  </si>
  <si>
    <t>Actual</t>
  </si>
  <si>
    <t>Previsión</t>
  </si>
  <si>
    <t>Varios</t>
  </si>
  <si>
    <t>Fórmula:    11-7</t>
  </si>
  <si>
    <t>Detalle del Gasto Solicitado para Oficinas</t>
  </si>
  <si>
    <t>y Misiones del Servicio Exterior.</t>
  </si>
  <si>
    <t>Tipo de Cambio Proyectado:</t>
  </si>
  <si>
    <t>Monto</t>
  </si>
  <si>
    <t>Solicitado</t>
  </si>
  <si>
    <t xml:space="preserve">Código </t>
  </si>
  <si>
    <t>Mensual</t>
  </si>
  <si>
    <t>Cuota Mensual</t>
  </si>
  <si>
    <t>Anual</t>
  </si>
  <si>
    <t>en Dólares</t>
  </si>
  <si>
    <t>Dólares</t>
  </si>
  <si>
    <t>Colones</t>
  </si>
  <si>
    <t xml:space="preserve">  Fórmula:   9</t>
  </si>
  <si>
    <t xml:space="preserve">  Detalle de Obras por</t>
  </si>
  <si>
    <t xml:space="preserve">  Proyectos de Inversión</t>
  </si>
  <si>
    <t>Código y Descripción del Proyecto:</t>
  </si>
  <si>
    <t>Calendario</t>
  </si>
  <si>
    <t>Trimestre</t>
  </si>
  <si>
    <t>Descripción de la Obra</t>
  </si>
  <si>
    <t>Costo</t>
  </si>
  <si>
    <t>de Ejecución</t>
  </si>
  <si>
    <t>Unidad</t>
  </si>
  <si>
    <t>Meta</t>
  </si>
  <si>
    <t>Obra</t>
  </si>
  <si>
    <t>Inicio</t>
  </si>
  <si>
    <t>Final</t>
  </si>
  <si>
    <t>de</t>
  </si>
  <si>
    <t>I</t>
  </si>
  <si>
    <t>II</t>
  </si>
  <si>
    <t>III</t>
  </si>
  <si>
    <t>IV</t>
  </si>
  <si>
    <t>mes/ año</t>
  </si>
  <si>
    <t>Medida</t>
  </si>
  <si>
    <t>(11)</t>
  </si>
  <si>
    <t>Organismo</t>
  </si>
  <si>
    <t>Tipo</t>
  </si>
  <si>
    <t>Misión:</t>
  </si>
  <si>
    <t xml:space="preserve">             Fórmula:    12</t>
  </si>
  <si>
    <t xml:space="preserve">             Detalle del Gasto Solicitado para</t>
  </si>
  <si>
    <t xml:space="preserve">             el Servicio de la Deuda Externa.</t>
  </si>
  <si>
    <t>Tipo de Deuda:                          (    ) Multilateral.                 (    ) Bilateral.               (    ) Otros.</t>
  </si>
  <si>
    <t>Saldo</t>
  </si>
  <si>
    <t>Tasa de</t>
  </si>
  <si>
    <t>Fecha del</t>
  </si>
  <si>
    <t>Plazo</t>
  </si>
  <si>
    <t>Tipo de</t>
  </si>
  <si>
    <t>Amorti-</t>
  </si>
  <si>
    <t>Intereses</t>
  </si>
  <si>
    <t>Crédito</t>
  </si>
  <si>
    <t>Préstamo</t>
  </si>
  <si>
    <t>Interés</t>
  </si>
  <si>
    <t>Cambio</t>
  </si>
  <si>
    <t>zación</t>
  </si>
  <si>
    <t>(12)</t>
  </si>
  <si>
    <t>N° de</t>
  </si>
  <si>
    <t>Código del Programa o Subprograma</t>
  </si>
  <si>
    <t xml:space="preserve">Nombre del Proyecto a Financiar: </t>
  </si>
  <si>
    <t>Responsable y Cargo que desempeña :</t>
  </si>
  <si>
    <t xml:space="preserve">Código y Descripción del Programa o Subprograma Presupuestario: </t>
  </si>
  <si>
    <t>Uso exclusivo del Ministerio de Relaciones Exteriores.</t>
  </si>
  <si>
    <t>Este formulario debe ser remitido conjuntamente con el Anteproyecto de Presupuesto en formato excel.</t>
  </si>
  <si>
    <t>Código o número
de la actividad</t>
  </si>
  <si>
    <t xml:space="preserve">Descripción del Objeto de Gasto </t>
  </si>
  <si>
    <t xml:space="preserve">                                                                      Detalle del monto solicitado por  Programa, Subprograma o Proyecto </t>
  </si>
  <si>
    <t xml:space="preserve">                                          Detalle del monto solicitado por Programa, Subprograma o Proyecto</t>
  </si>
  <si>
    <t xml:space="preserve">                                       Detalle del monto solicitado por Programa, Subprograma o Proyecto </t>
  </si>
  <si>
    <t>0.01</t>
  </si>
  <si>
    <t>Impuestos por transferir</t>
  </si>
  <si>
    <t xml:space="preserve">Decimotercer mes de pensiones y  jubilaciones </t>
  </si>
  <si>
    <t xml:space="preserve">                                       por Objeto de Gasto</t>
  </si>
  <si>
    <t xml:space="preserve">                                                                      por Objeto de Gasto</t>
  </si>
  <si>
    <t xml:space="preserve">                                          por Objeto de Gasto</t>
  </si>
  <si>
    <t xml:space="preserve">             Fórmula:    11-3</t>
  </si>
  <si>
    <t>MONTO AMORTIZACIÓN
(2 )</t>
  </si>
  <si>
    <t>MONTO INTERESES
(3 )</t>
  </si>
  <si>
    <t>Código Objeto Gasto</t>
  </si>
  <si>
    <t>(Ubicación Geográfica)</t>
  </si>
  <si>
    <t>Número</t>
  </si>
  <si>
    <t>Usuario</t>
  </si>
  <si>
    <t>Objetivos Estratégicos del Programa:</t>
  </si>
  <si>
    <t>Indicadores de Resultado y Gestión:</t>
  </si>
  <si>
    <t>Indicadores</t>
  </si>
  <si>
    <t>Metas</t>
  </si>
  <si>
    <t>Productos Finales  (Programáticos)</t>
  </si>
  <si>
    <t xml:space="preserve">Información General del Programa                                   </t>
  </si>
  <si>
    <t>Objetivo Estratégico Institucional:</t>
  </si>
  <si>
    <t>Fuente de Datos</t>
  </si>
  <si>
    <t xml:space="preserve">Otras prestaciones </t>
  </si>
  <si>
    <t>Programa</t>
  </si>
  <si>
    <t xml:space="preserve">   Transferencias a Instituciones</t>
  </si>
  <si>
    <t>Institución Destinataria</t>
  </si>
  <si>
    <t>Remuneraciones</t>
  </si>
  <si>
    <t>Mantenimiento de edificios, locales y terrenos</t>
  </si>
  <si>
    <r>
      <t>Otros materiales y productos de uso en la construcción</t>
    </r>
    <r>
      <rPr>
        <sz val="9"/>
        <color indexed="10"/>
        <rFont val="Arial"/>
        <family val="2"/>
      </rPr>
      <t xml:space="preserve"> </t>
    </r>
    <r>
      <rPr>
        <sz val="9"/>
        <rFont val="Arial"/>
        <family val="2"/>
      </rPr>
      <t>y mantenimiento</t>
    </r>
  </si>
  <si>
    <t>Otros útiles, materiales y suministros diversos</t>
  </si>
  <si>
    <t>Otros productos químicos y conexos</t>
  </si>
  <si>
    <t>Maquinaria, equipo y mobiliario diverso</t>
  </si>
  <si>
    <r>
      <t xml:space="preserve">o Subprograma Presupuestario </t>
    </r>
    <r>
      <rPr>
        <b/>
        <sz val="9"/>
        <color indexed="12"/>
        <rFont val="Arial"/>
        <family val="2"/>
      </rPr>
      <t xml:space="preserve">1/  </t>
    </r>
  </si>
  <si>
    <t>Fórmula:   7</t>
  </si>
  <si>
    <t xml:space="preserve">                                                                      Fórmula:    8-1</t>
  </si>
  <si>
    <t xml:space="preserve">                                          Fórmula:    8-2</t>
  </si>
  <si>
    <t xml:space="preserve">                                       Fórmula:    8-3</t>
  </si>
  <si>
    <t xml:space="preserve">                                       Fórmula:   8-4</t>
  </si>
  <si>
    <t xml:space="preserve">                                       Fórmula:   8-5</t>
  </si>
  <si>
    <t xml:space="preserve">   Fórmula:    9</t>
  </si>
  <si>
    <t>Título Presupuestario : 214-781- Procuraduría General de la República</t>
  </si>
  <si>
    <t>Procuraduría General de la República</t>
  </si>
  <si>
    <t>Representación judicial del Estado</t>
  </si>
  <si>
    <t>Información jurídica</t>
  </si>
  <si>
    <t>Título Presupuestario:  214 - Ministerio de Justicia</t>
  </si>
  <si>
    <t>Código y Descripción del Programa o Subprograma Presupuestario:  781 - Procuraduría General de la República</t>
  </si>
  <si>
    <r>
      <t xml:space="preserve">Unidad Ejecutora </t>
    </r>
    <r>
      <rPr>
        <b/>
        <vertAlign val="superscript"/>
        <sz val="9"/>
        <rFont val="Arial"/>
        <family val="2"/>
      </rPr>
      <t>1/</t>
    </r>
    <r>
      <rPr>
        <b/>
        <sz val="9"/>
        <rFont val="Arial"/>
        <family val="2"/>
      </rPr>
      <t>: Procuraduría General de la República</t>
    </r>
  </si>
  <si>
    <t>P.01</t>
  </si>
  <si>
    <t>P.02</t>
  </si>
  <si>
    <t>P.03</t>
  </si>
  <si>
    <t>Unidad Ejecutora:  Procuraduría General de la República</t>
  </si>
  <si>
    <t>Fuente de Financiamiento:              (  X ) Corriente.           (    )  Capital.            (    ) Financiamiento</t>
  </si>
  <si>
    <t>Caja Costarricense del Seguro Social</t>
  </si>
  <si>
    <t>4-000-0421-47</t>
  </si>
  <si>
    <t>Contribución estatal</t>
  </si>
  <si>
    <t>Gestión</t>
  </si>
  <si>
    <t>Sistema de Información Gerencial</t>
  </si>
  <si>
    <t>Solicitud de Gasto
-Dentro del Limite-
¢</t>
  </si>
  <si>
    <t>Solicitud de Gasto
-Extralimite-
¢</t>
  </si>
  <si>
    <t>Fórmula:   5</t>
  </si>
  <si>
    <t xml:space="preserve">Resumen del gasto solicitado por  </t>
  </si>
  <si>
    <t>partida presupuestaria en el nivel</t>
  </si>
  <si>
    <t>Institucional.</t>
  </si>
  <si>
    <t>Código Fuente de Financiamiento</t>
  </si>
  <si>
    <t>Fuente de Financiamiento</t>
  </si>
  <si>
    <t>Partida</t>
  </si>
  <si>
    <t>Monto Solicitado</t>
  </si>
  <si>
    <t>001</t>
  </si>
  <si>
    <t>Gastos corrientes</t>
  </si>
  <si>
    <t>280</t>
  </si>
  <si>
    <t>Gastos de capital</t>
  </si>
  <si>
    <t>Total General</t>
  </si>
  <si>
    <t>Consultiva técnica-jurídica de la Administración Pública</t>
  </si>
  <si>
    <t>Asesora de la Sala Constitucional</t>
  </si>
  <si>
    <t>Representación notarial del Estado</t>
  </si>
  <si>
    <t>Límite</t>
  </si>
  <si>
    <t>Extra Límite</t>
  </si>
  <si>
    <t>Productos</t>
  </si>
  <si>
    <t>Proporción</t>
  </si>
  <si>
    <t>Presupuesto</t>
  </si>
  <si>
    <t>F.F. 001</t>
  </si>
  <si>
    <t>F.F. 280</t>
  </si>
  <si>
    <t>Consultiva</t>
  </si>
  <si>
    <t>Presupuesto total</t>
  </si>
  <si>
    <t>Atención de consultas jurídicas</t>
  </si>
  <si>
    <t>Poderes del Estado, Administración Pública, los (as)  habitantes del País</t>
  </si>
  <si>
    <t>Representación del Estado</t>
  </si>
  <si>
    <t>Disminuir los montos demandados por ejecución de sentencias por recursos de ampro en el que el Estado es condenado.</t>
  </si>
  <si>
    <t>Registros de la Dirección de Desarrollo Institucional y del departamento de Informática</t>
  </si>
  <si>
    <t>O.02</t>
  </si>
  <si>
    <t>Resultado intermedio</t>
  </si>
  <si>
    <t>Porcentaje de pagos evitados al estado en la ejecución de sentencias por recursos de amparo respecto a los montos demandados.</t>
  </si>
  <si>
    <t>Somos el órgano superior consultivo técnico-jurídico de la Administración Pública; representante judicial del Estado; asesoramos a la Sala Constitucional; Notario del Estado; y facilitador de información jurídica a la sociedad. Actuamos con especial tutela en materia ambiental y de la ética pública, mediante el trámite de denuncias. Asesoramos a la Administración Pública mediante la atención de consultas, asumimos los juicios en donde el Estado es demando y demandante, elaboramos informes a la Sala Constitucional en las acciones de inconstitucionalidad, preparamos las escrituras y certificaciones de interés de la administración pública, ofrecemos un sistema de información para el servicio de la ciudadanía, con  los dictámenes, pronunciamientos  y la normativa vigente.</t>
  </si>
  <si>
    <t>Porcentaje de disminución de consultas acumuladas resueltas de periodos anteriores (EFICACIA)</t>
  </si>
  <si>
    <t>P.03.01</t>
  </si>
  <si>
    <t>Etapas ejecutadas del nuevo Sistema Costarricense de Informaación Jurídica (diagnóstico, rediseño e implementación módulo externo, rediseño e implementación  módulointerno y evaluación ambos módulos) (EFICIENCIA)</t>
  </si>
  <si>
    <t>P.03.02</t>
  </si>
  <si>
    <t>Etapas ejecutadas Proyecto Digitalización de expedientes judiciales. (EFICIENCIA)</t>
  </si>
  <si>
    <t>Solicitud de Gasto
-Extralimite autorizado-
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</si>
</sst>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_);\(0\)"/>
  </numFmts>
  <fonts count="16" x14ac:knownFonts="1">
    <font>
      <sz val="10"/>
      <name val="Arial"/>
    </font>
    <font>
      <sz val="10"/>
      <name val="Arial"/>
      <family val="2"/>
    </font>
    <font>
      <b/>
      <sz val="9"/>
      <color indexed="1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b/>
      <i/>
      <sz val="8"/>
      <name val="Garamond"/>
      <family val="1"/>
    </font>
    <font>
      <b/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b/>
      <sz val="9"/>
      <color indexed="12"/>
      <name val="Arial"/>
      <family val="2"/>
    </font>
    <font>
      <b/>
      <vertAlign val="superscript"/>
      <sz val="9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6" fillId="0" borderId="0" xfId="0" applyFont="1"/>
    <xf numFmtId="0" fontId="2" fillId="0" borderId="0" xfId="0" applyFont="1"/>
    <xf numFmtId="0" fontId="0" fillId="0" borderId="2" xfId="0" applyBorder="1"/>
    <xf numFmtId="0" fontId="0" fillId="0" borderId="0" xfId="0" applyBorder="1"/>
    <xf numFmtId="0" fontId="7" fillId="0" borderId="0" xfId="0" applyFont="1" applyBorder="1"/>
    <xf numFmtId="0" fontId="9" fillId="0" borderId="0" xfId="0" applyFont="1"/>
    <xf numFmtId="0" fontId="8" fillId="0" borderId="0" xfId="0" applyFont="1"/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10" fillId="0" borderId="0" xfId="0" applyFont="1"/>
    <xf numFmtId="0" fontId="8" fillId="0" borderId="13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0" xfId="0" applyFont="1" applyBorder="1"/>
    <xf numFmtId="0" fontId="8" fillId="0" borderId="10" xfId="0" applyFont="1" applyBorder="1"/>
    <xf numFmtId="0" fontId="8" fillId="0" borderId="3" xfId="0" applyFont="1" applyBorder="1"/>
    <xf numFmtId="0" fontId="8" fillId="0" borderId="6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1" fontId="9" fillId="0" borderId="0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8" fillId="0" borderId="14" xfId="0" applyFont="1" applyBorder="1"/>
    <xf numFmtId="0" fontId="8" fillId="0" borderId="15" xfId="0" applyFont="1" applyBorder="1"/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3" fontId="8" fillId="0" borderId="1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center" vertical="top" wrapText="1"/>
    </xf>
    <xf numFmtId="165" fontId="9" fillId="0" borderId="8" xfId="0" applyNumberFormat="1" applyFont="1" applyBorder="1" applyAlignment="1">
      <alignment horizontal="center"/>
    </xf>
    <xf numFmtId="164" fontId="8" fillId="0" borderId="1" xfId="1" applyFont="1" applyBorder="1"/>
    <xf numFmtId="0" fontId="9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164" fontId="8" fillId="0" borderId="16" xfId="1" applyFont="1" applyBorder="1"/>
    <xf numFmtId="165" fontId="9" fillId="0" borderId="15" xfId="0" applyNumberFormat="1" applyFont="1" applyBorder="1" applyAlignment="1">
      <alignment horizontal="center" vertical="top" wrapText="1"/>
    </xf>
    <xf numFmtId="165" fontId="9" fillId="0" borderId="2" xfId="0" applyNumberFormat="1" applyFont="1" applyBorder="1" applyAlignment="1">
      <alignment horizontal="center" vertical="center" wrapText="1"/>
    </xf>
    <xf numFmtId="165" fontId="9" fillId="0" borderId="14" xfId="0" applyNumberFormat="1" applyFont="1" applyBorder="1" applyAlignment="1">
      <alignment horizontal="center" vertical="center" wrapText="1"/>
    </xf>
    <xf numFmtId="165" fontId="9" fillId="0" borderId="11" xfId="0" applyNumberFormat="1" applyFont="1" applyBorder="1" applyAlignment="1">
      <alignment horizontal="center"/>
    </xf>
    <xf numFmtId="0" fontId="9" fillId="0" borderId="1" xfId="0" applyFont="1" applyFill="1" applyBorder="1"/>
    <xf numFmtId="0" fontId="8" fillId="0" borderId="1" xfId="0" applyFont="1" applyFill="1" applyBorder="1"/>
    <xf numFmtId="0" fontId="5" fillId="0" borderId="1" xfId="0" applyFont="1" applyFill="1" applyBorder="1"/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/>
    <xf numFmtId="164" fontId="8" fillId="0" borderId="14" xfId="1" applyFont="1" applyBorder="1"/>
    <xf numFmtId="0" fontId="9" fillId="0" borderId="1" xfId="0" applyFont="1" applyBorder="1"/>
    <xf numFmtId="0" fontId="9" fillId="0" borderId="15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9" fillId="0" borderId="0" xfId="0" applyFont="1" applyBorder="1"/>
    <xf numFmtId="0" fontId="8" fillId="0" borderId="1" xfId="0" applyFont="1" applyBorder="1" applyAlignment="1">
      <alignment horizontal="center" wrapText="1"/>
    </xf>
    <xf numFmtId="0" fontId="8" fillId="0" borderId="15" xfId="0" applyFont="1" applyBorder="1" applyAlignment="1">
      <alignment horizontal="left"/>
    </xf>
    <xf numFmtId="0" fontId="0" fillId="0" borderId="7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6" xfId="0" applyBorder="1"/>
    <xf numFmtId="0" fontId="0" fillId="0" borderId="14" xfId="0" applyBorder="1"/>
    <xf numFmtId="0" fontId="8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8" fillId="0" borderId="1" xfId="0" applyNumberFormat="1" applyFont="1" applyBorder="1"/>
    <xf numFmtId="0" fontId="0" fillId="0" borderId="6" xfId="0" applyBorder="1"/>
    <xf numFmtId="0" fontId="9" fillId="0" borderId="0" xfId="0" applyFont="1" applyAlignment="1"/>
    <xf numFmtId="3" fontId="8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164" fontId="9" fillId="0" borderId="1" xfId="1" applyFont="1" applyBorder="1"/>
    <xf numFmtId="164" fontId="9" fillId="0" borderId="16" xfId="1" applyFont="1" applyBorder="1"/>
    <xf numFmtId="0" fontId="15" fillId="0" borderId="0" xfId="0" applyFont="1"/>
    <xf numFmtId="0" fontId="3" fillId="0" borderId="0" xfId="0" applyFont="1"/>
    <xf numFmtId="49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/>
    <xf numFmtId="164" fontId="8" fillId="0" borderId="0" xfId="0" applyNumberFormat="1" applyFont="1"/>
    <xf numFmtId="164" fontId="0" fillId="0" borderId="0" xfId="0" applyNumberFormat="1"/>
    <xf numFmtId="4" fontId="8" fillId="0" borderId="1" xfId="0" applyNumberFormat="1" applyFont="1" applyFill="1" applyBorder="1"/>
    <xf numFmtId="0" fontId="3" fillId="0" borderId="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7" xfId="0" applyFont="1" applyBorder="1"/>
    <xf numFmtId="9" fontId="8" fillId="0" borderId="26" xfId="0" applyNumberFormat="1" applyFont="1" applyBorder="1"/>
    <xf numFmtId="164" fontId="0" fillId="0" borderId="26" xfId="1" applyFont="1" applyBorder="1"/>
    <xf numFmtId="164" fontId="0" fillId="0" borderId="27" xfId="1" applyFont="1" applyBorder="1"/>
    <xf numFmtId="0" fontId="8" fillId="0" borderId="28" xfId="0" applyFont="1" applyBorder="1"/>
    <xf numFmtId="9" fontId="8" fillId="0" borderId="7" xfId="0" applyNumberFormat="1" applyFont="1" applyBorder="1"/>
    <xf numFmtId="164" fontId="0" fillId="0" borderId="7" xfId="1" applyFont="1" applyBorder="1"/>
    <xf numFmtId="164" fontId="0" fillId="0" borderId="29" xfId="1" applyFont="1" applyBorder="1"/>
    <xf numFmtId="0" fontId="8" fillId="0" borderId="30" xfId="0" applyFont="1" applyBorder="1"/>
    <xf numFmtId="9" fontId="8" fillId="0" borderId="31" xfId="0" applyNumberFormat="1" applyFont="1" applyBorder="1"/>
    <xf numFmtId="164" fontId="0" fillId="0" borderId="31" xfId="1" applyFont="1" applyBorder="1"/>
    <xf numFmtId="164" fontId="0" fillId="0" borderId="32" xfId="1" applyFont="1" applyBorder="1"/>
    <xf numFmtId="4" fontId="0" fillId="0" borderId="0" xfId="0" applyNumberFormat="1"/>
    <xf numFmtId="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justify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8" fillId="0" borderId="5" xfId="0" applyNumberFormat="1" applyFont="1" applyFill="1" applyBorder="1" applyAlignment="1">
      <alignment horizontal="justify" vertical="center" wrapText="1"/>
    </xf>
    <xf numFmtId="0" fontId="8" fillId="0" borderId="12" xfId="0" applyNumberFormat="1" applyFont="1" applyFill="1" applyBorder="1" applyAlignment="1">
      <alignment horizontal="justify" vertical="center" wrapText="1"/>
    </xf>
    <xf numFmtId="0" fontId="8" fillId="0" borderId="4" xfId="0" applyNumberFormat="1" applyFont="1" applyFill="1" applyBorder="1" applyAlignment="1">
      <alignment horizontal="justify" vertical="center" wrapText="1"/>
    </xf>
    <xf numFmtId="0" fontId="8" fillId="0" borderId="7" xfId="0" applyNumberFormat="1" applyFont="1" applyFill="1" applyBorder="1" applyAlignment="1">
      <alignment horizontal="justify" vertical="center" wrapText="1"/>
    </xf>
    <xf numFmtId="0" fontId="8" fillId="0" borderId="0" xfId="0" applyNumberFormat="1" applyFont="1" applyFill="1" applyBorder="1" applyAlignment="1">
      <alignment horizontal="justify" vertical="center" wrapText="1"/>
    </xf>
    <xf numFmtId="0" fontId="8" fillId="0" borderId="10" xfId="0" applyNumberFormat="1" applyFont="1" applyFill="1" applyBorder="1" applyAlignment="1">
      <alignment horizontal="justify" vertical="center" wrapText="1"/>
    </xf>
    <xf numFmtId="0" fontId="8" fillId="0" borderId="9" xfId="0" applyNumberFormat="1" applyFont="1" applyFill="1" applyBorder="1" applyAlignment="1">
      <alignment horizontal="justify" vertical="center" wrapText="1"/>
    </xf>
    <xf numFmtId="0" fontId="8" fillId="0" borderId="2" xfId="0" applyNumberFormat="1" applyFont="1" applyFill="1" applyBorder="1" applyAlignment="1">
      <alignment horizontal="justify" vertical="center" wrapText="1"/>
    </xf>
    <xf numFmtId="0" fontId="8" fillId="0" borderId="11" xfId="0" applyNumberFormat="1" applyFont="1" applyFill="1" applyBorder="1" applyAlignment="1">
      <alignment horizontal="justify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0" fillId="0" borderId="15" xfId="0" applyFill="1" applyBorder="1" applyAlignment="1">
      <alignment horizontal="justify" vertical="center" wrapText="1"/>
    </xf>
    <xf numFmtId="0" fontId="0" fillId="0" borderId="14" xfId="0" applyFill="1" applyBorder="1" applyAlignment="1">
      <alignment horizontal="justify" vertical="center" wrapText="1"/>
    </xf>
    <xf numFmtId="0" fontId="0" fillId="0" borderId="16" xfId="0" applyFill="1" applyBorder="1" applyAlignment="1">
      <alignment horizontal="justify" vertical="center" wrapText="1"/>
    </xf>
    <xf numFmtId="0" fontId="1" fillId="0" borderId="15" xfId="0" applyFont="1" applyFill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0" xfId="0" applyFont="1"/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 wrapText="1"/>
    </xf>
    <xf numFmtId="165" fontId="9" fillId="0" borderId="11" xfId="0" applyNumberFormat="1" applyFont="1" applyBorder="1" applyAlignment="1">
      <alignment horizontal="center" vertical="center" wrapText="1"/>
    </xf>
    <xf numFmtId="0" fontId="9" fillId="0" borderId="15" xfId="0" applyFont="1" applyBorder="1"/>
    <xf numFmtId="0" fontId="9" fillId="0" borderId="16" xfId="0" applyFont="1" applyBorder="1"/>
    <xf numFmtId="0" fontId="2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0285" name="Text Box 1"/>
        <xdr:cNvSpPr txBox="1">
          <a:spLocks noChangeArrowheads="1"/>
        </xdr:cNvSpPr>
      </xdr:nvSpPr>
      <xdr:spPr bwMode="auto">
        <a:xfrm>
          <a:off x="47625" y="4219575"/>
          <a:ext cx="9020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0286" name="Text Box 2"/>
        <xdr:cNvSpPr txBox="1">
          <a:spLocks noChangeArrowheads="1"/>
        </xdr:cNvSpPr>
      </xdr:nvSpPr>
      <xdr:spPr bwMode="auto">
        <a:xfrm>
          <a:off x="47625" y="4219575"/>
          <a:ext cx="9020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26</xdr:row>
      <xdr:rowOff>0</xdr:rowOff>
    </xdr:from>
    <xdr:to>
      <xdr:col>5</xdr:col>
      <xdr:colOff>723900</xdr:colOff>
      <xdr:row>26</xdr:row>
      <xdr:rowOff>0</xdr:rowOff>
    </xdr:to>
    <xdr:sp macro="" textlink="">
      <xdr:nvSpPr>
        <xdr:cNvPr id="12333" name="Text Box 1"/>
        <xdr:cNvSpPr txBox="1">
          <a:spLocks noChangeArrowheads="1"/>
        </xdr:cNvSpPr>
      </xdr:nvSpPr>
      <xdr:spPr bwMode="auto">
        <a:xfrm>
          <a:off x="47625" y="4410075"/>
          <a:ext cx="8543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26</xdr:row>
      <xdr:rowOff>0</xdr:rowOff>
    </xdr:from>
    <xdr:to>
      <xdr:col>5</xdr:col>
      <xdr:colOff>714375</xdr:colOff>
      <xdr:row>26</xdr:row>
      <xdr:rowOff>0</xdr:rowOff>
    </xdr:to>
    <xdr:sp macro="" textlink="">
      <xdr:nvSpPr>
        <xdr:cNvPr id="12334" name="Text Box 2"/>
        <xdr:cNvSpPr txBox="1">
          <a:spLocks noChangeArrowheads="1"/>
        </xdr:cNvSpPr>
      </xdr:nvSpPr>
      <xdr:spPr bwMode="auto">
        <a:xfrm>
          <a:off x="47625" y="4410075"/>
          <a:ext cx="853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26</xdr:row>
      <xdr:rowOff>0</xdr:rowOff>
    </xdr:from>
    <xdr:to>
      <xdr:col>5</xdr:col>
      <xdr:colOff>723900</xdr:colOff>
      <xdr:row>26</xdr:row>
      <xdr:rowOff>0</xdr:rowOff>
    </xdr:to>
    <xdr:sp macro="" textlink="">
      <xdr:nvSpPr>
        <xdr:cNvPr id="18499" name="Text Box 1"/>
        <xdr:cNvSpPr txBox="1">
          <a:spLocks noChangeArrowheads="1"/>
        </xdr:cNvSpPr>
      </xdr:nvSpPr>
      <xdr:spPr bwMode="auto">
        <a:xfrm>
          <a:off x="47625" y="4219575"/>
          <a:ext cx="6248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26</xdr:row>
      <xdr:rowOff>0</xdr:rowOff>
    </xdr:from>
    <xdr:to>
      <xdr:col>5</xdr:col>
      <xdr:colOff>714375</xdr:colOff>
      <xdr:row>26</xdr:row>
      <xdr:rowOff>0</xdr:rowOff>
    </xdr:to>
    <xdr:sp macro="" textlink="">
      <xdr:nvSpPr>
        <xdr:cNvPr id="18500" name="Text Box 2"/>
        <xdr:cNvSpPr txBox="1">
          <a:spLocks noChangeArrowheads="1"/>
        </xdr:cNvSpPr>
      </xdr:nvSpPr>
      <xdr:spPr bwMode="auto">
        <a:xfrm>
          <a:off x="47625" y="4219575"/>
          <a:ext cx="6238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0</xdr:colOff>
      <xdr:row>18</xdr:row>
      <xdr:rowOff>47625</xdr:rowOff>
    </xdr:to>
    <xdr:sp macro="" textlink="">
      <xdr:nvSpPr>
        <xdr:cNvPr id="18501" name="Line 3"/>
        <xdr:cNvSpPr>
          <a:spLocks noChangeShapeType="1"/>
        </xdr:cNvSpPr>
      </xdr:nvSpPr>
      <xdr:spPr bwMode="auto">
        <a:xfrm>
          <a:off x="733425" y="2533650"/>
          <a:ext cx="0" cy="209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34</xdr:row>
      <xdr:rowOff>0</xdr:rowOff>
    </xdr:from>
    <xdr:to>
      <xdr:col>7</xdr:col>
      <xdr:colOff>746760</xdr:colOff>
      <xdr:row>34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68580" y="7162800"/>
          <a:ext cx="7848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17411" name="Text Box 3"/>
        <xdr:cNvSpPr txBox="1">
          <a:spLocks noChangeArrowheads="1"/>
        </xdr:cNvSpPr>
      </xdr:nvSpPr>
      <xdr:spPr bwMode="auto">
        <a:xfrm>
          <a:off x="68580" y="5692140"/>
          <a:ext cx="54635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28</xdr:row>
      <xdr:rowOff>0</xdr:rowOff>
    </xdr:from>
    <xdr:to>
      <xdr:col>5</xdr:col>
      <xdr:colOff>0</xdr:colOff>
      <xdr:row>28</xdr:row>
      <xdr:rowOff>0</xdr:rowOff>
    </xdr:to>
    <xdr:sp macro="" textlink="">
      <xdr:nvSpPr>
        <xdr:cNvPr id="17412" name="Text Box 4"/>
        <xdr:cNvSpPr txBox="1">
          <a:spLocks noChangeArrowheads="1"/>
        </xdr:cNvSpPr>
      </xdr:nvSpPr>
      <xdr:spPr bwMode="auto">
        <a:xfrm>
          <a:off x="68580" y="5692140"/>
          <a:ext cx="54635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190500</xdr:colOff>
      <xdr:row>28</xdr:row>
      <xdr:rowOff>0</xdr:rowOff>
    </xdr:from>
    <xdr:to>
      <xdr:col>6</xdr:col>
      <xdr:colOff>571500</xdr:colOff>
      <xdr:row>28</xdr:row>
      <xdr:rowOff>0</xdr:rowOff>
    </xdr:to>
    <xdr:sp macro="" textlink="">
      <xdr:nvSpPr>
        <xdr:cNvPr id="17567" name="Text Box 5"/>
        <xdr:cNvSpPr txBox="1">
          <a:spLocks noChangeArrowheads="1"/>
        </xdr:cNvSpPr>
      </xdr:nvSpPr>
      <xdr:spPr bwMode="auto">
        <a:xfrm>
          <a:off x="190500" y="4819650"/>
          <a:ext cx="66103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68580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17414" name="Text Box 6"/>
        <xdr:cNvSpPr txBox="1">
          <a:spLocks noChangeArrowheads="1"/>
        </xdr:cNvSpPr>
      </xdr:nvSpPr>
      <xdr:spPr bwMode="auto">
        <a:xfrm>
          <a:off x="68580" y="2941320"/>
          <a:ext cx="54635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17415" name="Text Box 7"/>
        <xdr:cNvSpPr txBox="1">
          <a:spLocks noChangeArrowheads="1"/>
        </xdr:cNvSpPr>
      </xdr:nvSpPr>
      <xdr:spPr bwMode="auto">
        <a:xfrm>
          <a:off x="68580" y="2941320"/>
          <a:ext cx="54635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  <xdr:twoCellAnchor>
    <xdr:from>
      <xdr:col>0</xdr:col>
      <xdr:colOff>68580</xdr:colOff>
      <xdr:row>19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17416" name="Text Box 8"/>
        <xdr:cNvSpPr txBox="1">
          <a:spLocks noChangeArrowheads="1"/>
        </xdr:cNvSpPr>
      </xdr:nvSpPr>
      <xdr:spPr bwMode="auto">
        <a:xfrm>
          <a:off x="68580" y="2941320"/>
          <a:ext cx="54635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0" bIns="0" anchor="t" upright="1"/>
        <a:lstStyle/>
        <a:p>
          <a:pPr rtl="0">
            <a:defRPr sz="1000"/>
          </a:pPr>
          <a:r>
            <a:rPr lang="es-C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es-C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28</xdr:row>
      <xdr:rowOff>0</xdr:rowOff>
    </xdr:from>
    <xdr:to>
      <xdr:col>5</xdr:col>
      <xdr:colOff>723900</xdr:colOff>
      <xdr:row>28</xdr:row>
      <xdr:rowOff>0</xdr:rowOff>
    </xdr:to>
    <xdr:sp macro="" textlink="">
      <xdr:nvSpPr>
        <xdr:cNvPr id="15405" name="Text Box 1"/>
        <xdr:cNvSpPr txBox="1">
          <a:spLocks noChangeArrowheads="1"/>
        </xdr:cNvSpPr>
      </xdr:nvSpPr>
      <xdr:spPr bwMode="auto">
        <a:xfrm>
          <a:off x="47625" y="4391025"/>
          <a:ext cx="33623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28</xdr:row>
      <xdr:rowOff>0</xdr:rowOff>
    </xdr:from>
    <xdr:to>
      <xdr:col>5</xdr:col>
      <xdr:colOff>714375</xdr:colOff>
      <xdr:row>28</xdr:row>
      <xdr:rowOff>0</xdr:rowOff>
    </xdr:to>
    <xdr:sp macro="" textlink="">
      <xdr:nvSpPr>
        <xdr:cNvPr id="15406" name="Text Box 2"/>
        <xdr:cNvSpPr txBox="1">
          <a:spLocks noChangeArrowheads="1"/>
        </xdr:cNvSpPr>
      </xdr:nvSpPr>
      <xdr:spPr bwMode="auto">
        <a:xfrm>
          <a:off x="47625" y="4391025"/>
          <a:ext cx="3352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21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2093" name="Text Box 1"/>
        <xdr:cNvSpPr txBox="1">
          <a:spLocks noChangeArrowheads="1"/>
        </xdr:cNvSpPr>
      </xdr:nvSpPr>
      <xdr:spPr bwMode="auto">
        <a:xfrm>
          <a:off x="47625" y="4257675"/>
          <a:ext cx="8648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21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2094" name="Text Box 2"/>
        <xdr:cNvSpPr txBox="1">
          <a:spLocks noChangeArrowheads="1"/>
        </xdr:cNvSpPr>
      </xdr:nvSpPr>
      <xdr:spPr bwMode="auto">
        <a:xfrm>
          <a:off x="47625" y="4257675"/>
          <a:ext cx="8648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11</xdr:row>
      <xdr:rowOff>0</xdr:rowOff>
    </xdr:from>
    <xdr:to>
      <xdr:col>4</xdr:col>
      <xdr:colOff>723900</xdr:colOff>
      <xdr:row>11</xdr:row>
      <xdr:rowOff>0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47625" y="1962150"/>
          <a:ext cx="8115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11</xdr:row>
      <xdr:rowOff>0</xdr:rowOff>
    </xdr:from>
    <xdr:to>
      <xdr:col>4</xdr:col>
      <xdr:colOff>723900</xdr:colOff>
      <xdr:row>11</xdr:row>
      <xdr:rowOff>0</xdr:rowOff>
    </xdr:to>
    <xdr:sp macro="" textlink="">
      <xdr:nvSpPr>
        <xdr:cNvPr id="1074" name="Text Box 2"/>
        <xdr:cNvSpPr txBox="1">
          <a:spLocks noChangeArrowheads="1"/>
        </xdr:cNvSpPr>
      </xdr:nvSpPr>
      <xdr:spPr bwMode="auto">
        <a:xfrm>
          <a:off x="47625" y="1962150"/>
          <a:ext cx="8115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10</xdr:row>
      <xdr:rowOff>0</xdr:rowOff>
    </xdr:from>
    <xdr:to>
      <xdr:col>5</xdr:col>
      <xdr:colOff>723900</xdr:colOff>
      <xdr:row>10</xdr:row>
      <xdr:rowOff>0</xdr:rowOff>
    </xdr:to>
    <xdr:sp macro="" textlink="">
      <xdr:nvSpPr>
        <xdr:cNvPr id="3117" name="Text Box 1"/>
        <xdr:cNvSpPr txBox="1">
          <a:spLocks noChangeArrowheads="1"/>
        </xdr:cNvSpPr>
      </xdr:nvSpPr>
      <xdr:spPr bwMode="auto">
        <a:xfrm>
          <a:off x="47625" y="2095500"/>
          <a:ext cx="9505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10</xdr:row>
      <xdr:rowOff>0</xdr:rowOff>
    </xdr:from>
    <xdr:to>
      <xdr:col>5</xdr:col>
      <xdr:colOff>714375</xdr:colOff>
      <xdr:row>10</xdr:row>
      <xdr:rowOff>0</xdr:rowOff>
    </xdr:to>
    <xdr:sp macro="" textlink="">
      <xdr:nvSpPr>
        <xdr:cNvPr id="3118" name="Text Box 2"/>
        <xdr:cNvSpPr txBox="1">
          <a:spLocks noChangeArrowheads="1"/>
        </xdr:cNvSpPr>
      </xdr:nvSpPr>
      <xdr:spPr bwMode="auto">
        <a:xfrm>
          <a:off x="47625" y="2095500"/>
          <a:ext cx="9505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4141" name="Text Box 1"/>
        <xdr:cNvSpPr txBox="1">
          <a:spLocks noChangeArrowheads="1"/>
        </xdr:cNvSpPr>
      </xdr:nvSpPr>
      <xdr:spPr bwMode="auto">
        <a:xfrm>
          <a:off x="47625" y="2362200"/>
          <a:ext cx="7239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4142" name="Text Box 2"/>
        <xdr:cNvSpPr txBox="1">
          <a:spLocks noChangeArrowheads="1"/>
        </xdr:cNvSpPr>
      </xdr:nvSpPr>
      <xdr:spPr bwMode="auto">
        <a:xfrm>
          <a:off x="47625" y="2362200"/>
          <a:ext cx="7239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0</xdr:rowOff>
    </xdr:from>
    <xdr:to>
      <xdr:col>5</xdr:col>
      <xdr:colOff>723900</xdr:colOff>
      <xdr:row>14</xdr:row>
      <xdr:rowOff>0</xdr:rowOff>
    </xdr:to>
    <xdr:sp macro="" textlink="">
      <xdr:nvSpPr>
        <xdr:cNvPr id="5165" name="Text Box 1"/>
        <xdr:cNvSpPr txBox="1">
          <a:spLocks noChangeArrowheads="1"/>
        </xdr:cNvSpPr>
      </xdr:nvSpPr>
      <xdr:spPr bwMode="auto">
        <a:xfrm>
          <a:off x="47625" y="2647950"/>
          <a:ext cx="10477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14</xdr:row>
      <xdr:rowOff>0</xdr:rowOff>
    </xdr:from>
    <xdr:to>
      <xdr:col>5</xdr:col>
      <xdr:colOff>714375</xdr:colOff>
      <xdr:row>14</xdr:row>
      <xdr:rowOff>0</xdr:rowOff>
    </xdr:to>
    <xdr:sp macro="" textlink="">
      <xdr:nvSpPr>
        <xdr:cNvPr id="5166" name="Text Box 2"/>
        <xdr:cNvSpPr txBox="1">
          <a:spLocks noChangeArrowheads="1"/>
        </xdr:cNvSpPr>
      </xdr:nvSpPr>
      <xdr:spPr bwMode="auto">
        <a:xfrm>
          <a:off x="47625" y="2647950"/>
          <a:ext cx="10467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29</xdr:row>
      <xdr:rowOff>0</xdr:rowOff>
    </xdr:from>
    <xdr:to>
      <xdr:col>4</xdr:col>
      <xdr:colOff>723900</xdr:colOff>
      <xdr:row>29</xdr:row>
      <xdr:rowOff>0</xdr:rowOff>
    </xdr:to>
    <xdr:sp macro="" textlink="">
      <xdr:nvSpPr>
        <xdr:cNvPr id="11309" name="Text Box 1"/>
        <xdr:cNvSpPr txBox="1">
          <a:spLocks noChangeArrowheads="1"/>
        </xdr:cNvSpPr>
      </xdr:nvSpPr>
      <xdr:spPr bwMode="auto">
        <a:xfrm>
          <a:off x="47625" y="5286375"/>
          <a:ext cx="6562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29</xdr:row>
      <xdr:rowOff>0</xdr:rowOff>
    </xdr:from>
    <xdr:to>
      <xdr:col>4</xdr:col>
      <xdr:colOff>714375</xdr:colOff>
      <xdr:row>29</xdr:row>
      <xdr:rowOff>0</xdr:rowOff>
    </xdr:to>
    <xdr:sp macro="" textlink="">
      <xdr:nvSpPr>
        <xdr:cNvPr id="11310" name="Text Box 2"/>
        <xdr:cNvSpPr txBox="1">
          <a:spLocks noChangeArrowheads="1"/>
        </xdr:cNvSpPr>
      </xdr:nvSpPr>
      <xdr:spPr bwMode="auto">
        <a:xfrm>
          <a:off x="47625" y="5286375"/>
          <a:ext cx="6553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Ppto/Formulaci&#243;n%202016%20-%20copia/Proyecci&#243;n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e"/>
      <sheetName val="0. REMUNERACIONES "/>
      <sheetName val="Gasto operativo"/>
      <sheetName val="Remuneraciones"/>
      <sheetName val="REM 2"/>
      <sheetName val="Coletillas"/>
      <sheetName val="Plazas Nuevas"/>
      <sheetName val="Proy rem 2015"/>
      <sheetName val="Gráficos"/>
    </sheetNames>
    <sheetDataSet>
      <sheetData sheetId="0"/>
      <sheetData sheetId="1"/>
      <sheetData sheetId="2">
        <row r="8">
          <cell r="A8">
            <v>1</v>
          </cell>
          <cell r="B8" t="str">
            <v xml:space="preserve">SERVICIOS </v>
          </cell>
          <cell r="Q8">
            <v>0</v>
          </cell>
          <cell r="S8">
            <v>1154276430</v>
          </cell>
          <cell r="T8">
            <v>1026405000</v>
          </cell>
          <cell r="U8">
            <v>127871430</v>
          </cell>
          <cell r="V8">
            <v>0.12458184634720212</v>
          </cell>
          <cell r="W8">
            <v>921848290</v>
          </cell>
          <cell r="X8">
            <v>232428140</v>
          </cell>
          <cell r="Y8">
            <v>940960830</v>
          </cell>
          <cell r="Z8">
            <v>212532500</v>
          </cell>
          <cell r="AA8">
            <v>31000000</v>
          </cell>
        </row>
        <row r="9">
          <cell r="A9" t="str">
            <v>1.01</v>
          </cell>
          <cell r="B9" t="str">
            <v xml:space="preserve">ALQUILERES </v>
          </cell>
          <cell r="Q9">
            <v>0</v>
          </cell>
          <cell r="S9">
            <v>234201122</v>
          </cell>
          <cell r="T9">
            <v>287050000</v>
          </cell>
          <cell r="U9">
            <v>-52848878</v>
          </cell>
          <cell r="V9">
            <v>-0.18411035708064796</v>
          </cell>
          <cell r="W9">
            <v>234201122</v>
          </cell>
          <cell r="X9">
            <v>0</v>
          </cell>
          <cell r="Y9">
            <v>234201122</v>
          </cell>
          <cell r="Z9">
            <v>0</v>
          </cell>
          <cell r="AA9">
            <v>0</v>
          </cell>
        </row>
        <row r="10">
          <cell r="A10" t="str">
            <v>1.01.01</v>
          </cell>
          <cell r="B10" t="str">
            <v>Alquiler de edificios, locales y terrenos</v>
          </cell>
          <cell r="Q10">
            <v>0</v>
          </cell>
          <cell r="S10">
            <v>99428602</v>
          </cell>
          <cell r="T10">
            <v>160684000</v>
          </cell>
          <cell r="U10">
            <v>-61255398</v>
          </cell>
          <cell r="V10">
            <v>-0.38121653680515794</v>
          </cell>
          <cell r="W10">
            <v>99428602</v>
          </cell>
          <cell r="Y10">
            <v>99428602</v>
          </cell>
        </row>
        <row r="11">
          <cell r="B11" t="str">
            <v>Alquiler edificio Área Penal (Cámara de Industrias)</v>
          </cell>
          <cell r="C11" t="str">
            <v>Presupuesto</v>
          </cell>
          <cell r="E11">
            <v>4676680.8000000007</v>
          </cell>
          <cell r="F11">
            <v>4676680.8000000007</v>
          </cell>
          <cell r="G11">
            <v>4676680.8000000007</v>
          </cell>
          <cell r="H11">
            <v>4676680.8000000007</v>
          </cell>
          <cell r="I11">
            <v>4676680.8000000007</v>
          </cell>
          <cell r="J11">
            <v>4676680.8000000007</v>
          </cell>
          <cell r="K11">
            <v>4676680.8000000007</v>
          </cell>
          <cell r="L11">
            <v>4676680.8000000007</v>
          </cell>
          <cell r="M11">
            <v>4676680.8000000007</v>
          </cell>
          <cell r="N11">
            <v>4676680.8000000007</v>
          </cell>
          <cell r="O11">
            <v>4676680.8000000007</v>
          </cell>
          <cell r="P11">
            <v>4676680.8000000007</v>
          </cell>
          <cell r="Q11">
            <v>56120169.599999994</v>
          </cell>
          <cell r="S11">
            <v>56120169.599999994</v>
          </cell>
          <cell r="W11">
            <v>0</v>
          </cell>
        </row>
        <row r="12">
          <cell r="B12" t="str">
            <v>Don Eugenio (Boboli, S.A.)</v>
          </cell>
          <cell r="C12" t="str">
            <v>Presupuesto</v>
          </cell>
          <cell r="E12">
            <v>1449871.5</v>
          </cell>
          <cell r="F12">
            <v>1449871.5</v>
          </cell>
          <cell r="G12">
            <v>1449871.5</v>
          </cell>
          <cell r="H12">
            <v>1449871.5</v>
          </cell>
          <cell r="I12">
            <v>1449871.5</v>
          </cell>
          <cell r="J12">
            <v>1449871.5</v>
          </cell>
          <cell r="K12">
            <v>1449871.5</v>
          </cell>
          <cell r="L12">
            <v>1449871.5</v>
          </cell>
          <cell r="M12">
            <v>1522365.075</v>
          </cell>
          <cell r="N12">
            <v>1522365.075</v>
          </cell>
          <cell r="O12">
            <v>1522365.075</v>
          </cell>
          <cell r="P12">
            <v>1522365.075</v>
          </cell>
          <cell r="Q12">
            <v>17688432.299999997</v>
          </cell>
          <cell r="S12">
            <v>17688432.299999997</v>
          </cell>
          <cell r="W12">
            <v>0</v>
          </cell>
        </row>
        <row r="13">
          <cell r="B13" t="str">
            <v xml:space="preserve">Alquiler de la Bodega </v>
          </cell>
          <cell r="C13" t="str">
            <v>Presupuesto</v>
          </cell>
          <cell r="E13">
            <v>2100000</v>
          </cell>
          <cell r="F13">
            <v>2100000</v>
          </cell>
          <cell r="G13">
            <v>2100000</v>
          </cell>
          <cell r="H13">
            <v>2100000</v>
          </cell>
          <cell r="I13">
            <v>2100000</v>
          </cell>
          <cell r="J13">
            <v>2100000</v>
          </cell>
          <cell r="K13">
            <v>2100000</v>
          </cell>
          <cell r="L13">
            <v>2100000</v>
          </cell>
          <cell r="M13">
            <v>2205000</v>
          </cell>
          <cell r="N13">
            <v>2205000</v>
          </cell>
          <cell r="O13">
            <v>2205000</v>
          </cell>
          <cell r="P13">
            <v>2205000</v>
          </cell>
          <cell r="Q13">
            <v>25620000</v>
          </cell>
          <cell r="S13">
            <v>25620000</v>
          </cell>
          <cell r="W13">
            <v>0</v>
          </cell>
        </row>
        <row r="14">
          <cell r="A14" t="str">
            <v>1.01.02</v>
          </cell>
          <cell r="B14" t="str">
            <v>Alquiler de maquinaria, equipo y mobiliario</v>
          </cell>
          <cell r="Q14">
            <v>0</v>
          </cell>
          <cell r="S14">
            <v>8776720</v>
          </cell>
          <cell r="T14">
            <v>9366000</v>
          </cell>
          <cell r="U14">
            <v>-589280</v>
          </cell>
          <cell r="V14">
            <v>-6.2916933589579324E-2</v>
          </cell>
          <cell r="W14">
            <v>8776720</v>
          </cell>
          <cell r="Y14">
            <v>8776720</v>
          </cell>
        </row>
        <row r="15">
          <cell r="B15" t="str">
            <v>Alquiler fotocopiadora (Ricoh, S.A.)</v>
          </cell>
          <cell r="C15" t="str">
            <v>Serv Generales</v>
          </cell>
          <cell r="E15">
            <v>686960</v>
          </cell>
          <cell r="F15">
            <v>686960</v>
          </cell>
          <cell r="G15">
            <v>686960</v>
          </cell>
          <cell r="H15">
            <v>686960</v>
          </cell>
          <cell r="I15">
            <v>686960</v>
          </cell>
          <cell r="J15">
            <v>686960</v>
          </cell>
          <cell r="K15">
            <v>686960</v>
          </cell>
          <cell r="L15">
            <v>686960</v>
          </cell>
          <cell r="M15">
            <v>686960</v>
          </cell>
          <cell r="N15">
            <v>686960</v>
          </cell>
          <cell r="O15">
            <v>686960</v>
          </cell>
          <cell r="P15">
            <v>686960</v>
          </cell>
          <cell r="Q15">
            <v>8243520</v>
          </cell>
          <cell r="R15">
            <v>533200</v>
          </cell>
          <cell r="S15">
            <v>8776720</v>
          </cell>
          <cell r="W15">
            <v>0</v>
          </cell>
        </row>
        <row r="16">
          <cell r="A16" t="str">
            <v>1.01.03</v>
          </cell>
          <cell r="B16" t="str">
            <v>Alquiler de equipo de cómputo</v>
          </cell>
          <cell r="Q16">
            <v>0</v>
          </cell>
          <cell r="S16">
            <v>115000000</v>
          </cell>
          <cell r="T16">
            <v>115000000</v>
          </cell>
          <cell r="U16">
            <v>0</v>
          </cell>
          <cell r="V16">
            <v>0</v>
          </cell>
          <cell r="W16">
            <v>115000000</v>
          </cell>
          <cell r="Y16">
            <v>115000000</v>
          </cell>
        </row>
        <row r="17">
          <cell r="B17" t="str">
            <v>Central de Servicios PC, S.A.</v>
          </cell>
          <cell r="C17" t="str">
            <v>Informática</v>
          </cell>
          <cell r="Q17">
            <v>60000000</v>
          </cell>
          <cell r="S17">
            <v>60000000</v>
          </cell>
          <cell r="W17">
            <v>0</v>
          </cell>
        </row>
        <row r="18">
          <cell r="B18" t="str">
            <v>Alquiler eq. de interconexión y comunicaciones (switches, routers)</v>
          </cell>
          <cell r="C18" t="str">
            <v>Informática</v>
          </cell>
          <cell r="Q18">
            <v>55000000</v>
          </cell>
          <cell r="S18">
            <v>55000000</v>
          </cell>
          <cell r="W18">
            <v>0</v>
          </cell>
        </row>
        <row r="19">
          <cell r="A19" t="str">
            <v>1.01.04</v>
          </cell>
          <cell r="B19" t="str">
            <v>Alquileres y derechos para telecomunicaciones</v>
          </cell>
          <cell r="Q19">
            <v>0</v>
          </cell>
          <cell r="S19">
            <v>1495800</v>
          </cell>
          <cell r="T19">
            <v>2000000</v>
          </cell>
          <cell r="U19">
            <v>-504200</v>
          </cell>
          <cell r="V19">
            <v>-0.25209999999999999</v>
          </cell>
          <cell r="W19">
            <v>1495800</v>
          </cell>
          <cell r="Y19">
            <v>1495800</v>
          </cell>
        </row>
        <row r="20">
          <cell r="B20" t="str">
            <v>CNFL</v>
          </cell>
          <cell r="C20" t="str">
            <v>Informática</v>
          </cell>
          <cell r="E20">
            <v>124650</v>
          </cell>
          <cell r="F20">
            <v>124650</v>
          </cell>
          <cell r="G20">
            <v>124650</v>
          </cell>
          <cell r="H20">
            <v>124650</v>
          </cell>
          <cell r="I20">
            <v>124650</v>
          </cell>
          <cell r="J20">
            <v>124650</v>
          </cell>
          <cell r="K20">
            <v>124650</v>
          </cell>
          <cell r="L20">
            <v>124650</v>
          </cell>
          <cell r="M20">
            <v>124650</v>
          </cell>
          <cell r="N20">
            <v>124650</v>
          </cell>
          <cell r="O20">
            <v>124650</v>
          </cell>
          <cell r="P20">
            <v>124650</v>
          </cell>
          <cell r="Q20">
            <v>1495800</v>
          </cell>
          <cell r="S20">
            <v>1495800</v>
          </cell>
          <cell r="W20">
            <v>0</v>
          </cell>
        </row>
        <row r="21">
          <cell r="A21" t="str">
            <v>1.01.99</v>
          </cell>
          <cell r="B21" t="str">
            <v>Otros alquileres</v>
          </cell>
          <cell r="Q21">
            <v>0</v>
          </cell>
          <cell r="S21">
            <v>9500000</v>
          </cell>
          <cell r="T21">
            <v>0</v>
          </cell>
          <cell r="U21">
            <v>9500000</v>
          </cell>
          <cell r="W21">
            <v>9500000</v>
          </cell>
          <cell r="Y21">
            <v>9500000</v>
          </cell>
        </row>
        <row r="22">
          <cell r="B22" t="str">
            <v>Administración correo en la nube (Val del Fosh)</v>
          </cell>
          <cell r="C22" t="str">
            <v>Informática</v>
          </cell>
          <cell r="N22">
            <v>9500000</v>
          </cell>
          <cell r="Q22">
            <v>9500000</v>
          </cell>
          <cell r="S22">
            <v>9500000</v>
          </cell>
          <cell r="W22">
            <v>0</v>
          </cell>
        </row>
        <row r="23">
          <cell r="A23" t="str">
            <v>1.02</v>
          </cell>
          <cell r="B23" t="str">
            <v>SERVICIOS BÁSICOS</v>
          </cell>
          <cell r="Q23">
            <v>0</v>
          </cell>
          <cell r="S23">
            <v>113487040</v>
          </cell>
          <cell r="T23">
            <v>122039000</v>
          </cell>
          <cell r="U23">
            <v>-8551960</v>
          </cell>
          <cell r="V23">
            <v>-7.0075631560402821E-2</v>
          </cell>
          <cell r="W23">
            <v>113487040</v>
          </cell>
          <cell r="X23">
            <v>0</v>
          </cell>
          <cell r="Y23">
            <v>113487040</v>
          </cell>
          <cell r="Z23">
            <v>0</v>
          </cell>
          <cell r="AA23">
            <v>0</v>
          </cell>
        </row>
        <row r="24">
          <cell r="A24" t="str">
            <v>1.02.01</v>
          </cell>
          <cell r="B24" t="str">
            <v xml:space="preserve">Servicio de agua y alcantarillado </v>
          </cell>
          <cell r="Q24">
            <v>0</v>
          </cell>
          <cell r="S24">
            <v>15600000</v>
          </cell>
          <cell r="T24">
            <v>18000000</v>
          </cell>
          <cell r="U24">
            <v>-2400000</v>
          </cell>
          <cell r="V24">
            <v>-0.13333333333333333</v>
          </cell>
          <cell r="W24">
            <v>15600000</v>
          </cell>
          <cell r="Y24">
            <v>15600000</v>
          </cell>
        </row>
        <row r="25">
          <cell r="B25" t="str">
            <v>Acueductos y alcantarillados</v>
          </cell>
          <cell r="C25" t="str">
            <v>Presupuesto</v>
          </cell>
          <cell r="E25">
            <v>1300000</v>
          </cell>
          <cell r="F25">
            <v>1300000</v>
          </cell>
          <cell r="G25">
            <v>1300000</v>
          </cell>
          <cell r="H25">
            <v>1300000</v>
          </cell>
          <cell r="I25">
            <v>1300000</v>
          </cell>
          <cell r="J25">
            <v>1300000</v>
          </cell>
          <cell r="K25">
            <v>1300000</v>
          </cell>
          <cell r="L25">
            <v>1300000</v>
          </cell>
          <cell r="M25">
            <v>1300000</v>
          </cell>
          <cell r="N25">
            <v>1300000</v>
          </cell>
          <cell r="O25">
            <v>1300000</v>
          </cell>
          <cell r="P25">
            <v>1300000</v>
          </cell>
          <cell r="Q25">
            <v>15600000</v>
          </cell>
          <cell r="S25">
            <v>15600000</v>
          </cell>
          <cell r="W25">
            <v>0</v>
          </cell>
        </row>
        <row r="26">
          <cell r="A26" t="str">
            <v>1.02.02</v>
          </cell>
          <cell r="B26" t="str">
            <v>Servicio de energía eléctrica</v>
          </cell>
          <cell r="Q26">
            <v>0</v>
          </cell>
          <cell r="S26">
            <v>42000000</v>
          </cell>
          <cell r="T26">
            <v>42000000</v>
          </cell>
          <cell r="U26">
            <v>0</v>
          </cell>
          <cell r="V26">
            <v>0</v>
          </cell>
          <cell r="W26">
            <v>42000000</v>
          </cell>
          <cell r="Y26">
            <v>42000000</v>
          </cell>
        </row>
        <row r="27">
          <cell r="B27" t="str">
            <v>Compañía Nacional de Fuerza y Luz</v>
          </cell>
          <cell r="C27" t="str">
            <v>Presupuesto</v>
          </cell>
          <cell r="E27">
            <v>3500000</v>
          </cell>
          <cell r="F27">
            <v>3500000</v>
          </cell>
          <cell r="G27">
            <v>3500000</v>
          </cell>
          <cell r="H27">
            <v>3500000</v>
          </cell>
          <cell r="I27">
            <v>3500000</v>
          </cell>
          <cell r="J27">
            <v>3500000</v>
          </cell>
          <cell r="K27">
            <v>3500000</v>
          </cell>
          <cell r="L27">
            <v>3500000</v>
          </cell>
          <cell r="M27">
            <v>3500000</v>
          </cell>
          <cell r="N27">
            <v>3500000</v>
          </cell>
          <cell r="O27">
            <v>3500000</v>
          </cell>
          <cell r="P27">
            <v>3500000</v>
          </cell>
          <cell r="Q27">
            <v>42000000</v>
          </cell>
          <cell r="S27">
            <v>42000000</v>
          </cell>
          <cell r="W27">
            <v>0</v>
          </cell>
        </row>
        <row r="28">
          <cell r="A28" t="str">
            <v>1.02.03</v>
          </cell>
          <cell r="B28" t="str">
            <v>Servicio de correo</v>
          </cell>
          <cell r="Q28">
            <v>0</v>
          </cell>
          <cell r="S28">
            <v>16800000</v>
          </cell>
          <cell r="T28">
            <v>17000000</v>
          </cell>
          <cell r="U28">
            <v>-200000</v>
          </cell>
          <cell r="V28">
            <v>-1.1764705882352941E-2</v>
          </cell>
          <cell r="W28">
            <v>16800000</v>
          </cell>
          <cell r="Y28">
            <v>16800000</v>
          </cell>
        </row>
        <row r="29">
          <cell r="B29" t="str">
            <v>Correos de Costa Rica</v>
          </cell>
          <cell r="C29" t="str">
            <v>Presupuesto</v>
          </cell>
          <cell r="E29">
            <v>1400000</v>
          </cell>
          <cell r="F29">
            <v>1400000</v>
          </cell>
          <cell r="G29">
            <v>1400000</v>
          </cell>
          <cell r="H29">
            <v>1400000</v>
          </cell>
          <cell r="I29">
            <v>1400000</v>
          </cell>
          <cell r="J29">
            <v>1400000</v>
          </cell>
          <cell r="K29">
            <v>1400000</v>
          </cell>
          <cell r="L29">
            <v>1400000</v>
          </cell>
          <cell r="M29">
            <v>1400000</v>
          </cell>
          <cell r="N29">
            <v>1400000</v>
          </cell>
          <cell r="O29">
            <v>1400000</v>
          </cell>
          <cell r="P29">
            <v>1400000</v>
          </cell>
          <cell r="Q29">
            <v>16800000</v>
          </cell>
          <cell r="S29">
            <v>16800000</v>
          </cell>
          <cell r="W29">
            <v>0</v>
          </cell>
        </row>
        <row r="30">
          <cell r="A30" t="str">
            <v>1.02.04</v>
          </cell>
          <cell r="B30" t="str">
            <v>Servicio de telecomunicaciones</v>
          </cell>
          <cell r="Q30">
            <v>0</v>
          </cell>
          <cell r="S30">
            <v>34487040</v>
          </cell>
          <cell r="T30">
            <v>40239000</v>
          </cell>
          <cell r="U30">
            <v>-5751960</v>
          </cell>
          <cell r="V30">
            <v>-0.14294490419742042</v>
          </cell>
          <cell r="W30">
            <v>34487040</v>
          </cell>
          <cell r="Y30">
            <v>34487040</v>
          </cell>
        </row>
        <row r="31">
          <cell r="B31" t="str">
            <v>Internet, Puerto Racsanet  (Racsa)</v>
          </cell>
          <cell r="C31" t="str">
            <v>Informática</v>
          </cell>
          <cell r="E31">
            <v>1373920</v>
          </cell>
          <cell r="F31">
            <v>1373920</v>
          </cell>
          <cell r="G31">
            <v>1373920</v>
          </cell>
          <cell r="H31">
            <v>1373920</v>
          </cell>
          <cell r="I31">
            <v>1373920</v>
          </cell>
          <cell r="J31">
            <v>1373920</v>
          </cell>
          <cell r="K31">
            <v>1373920</v>
          </cell>
          <cell r="L31">
            <v>1373920</v>
          </cell>
          <cell r="M31">
            <v>1373920</v>
          </cell>
          <cell r="N31">
            <v>1373920</v>
          </cell>
          <cell r="O31">
            <v>1373920</v>
          </cell>
          <cell r="P31">
            <v>1373920</v>
          </cell>
          <cell r="Q31">
            <v>16487040</v>
          </cell>
          <cell r="S31">
            <v>16487040</v>
          </cell>
          <cell r="W31">
            <v>0</v>
          </cell>
        </row>
        <row r="32">
          <cell r="B32" t="str">
            <v>Telefonía (ICE)</v>
          </cell>
          <cell r="C32" t="str">
            <v>Presupuesto</v>
          </cell>
          <cell r="E32">
            <v>1500000</v>
          </cell>
          <cell r="F32">
            <v>1500000</v>
          </cell>
          <cell r="G32">
            <v>1500000</v>
          </cell>
          <cell r="H32">
            <v>1500000</v>
          </cell>
          <cell r="I32">
            <v>1500000</v>
          </cell>
          <cell r="J32">
            <v>1500000</v>
          </cell>
          <cell r="K32">
            <v>1500000</v>
          </cell>
          <cell r="L32">
            <v>1500000</v>
          </cell>
          <cell r="M32">
            <v>1500000</v>
          </cell>
          <cell r="N32">
            <v>1500000</v>
          </cell>
          <cell r="O32">
            <v>1500000</v>
          </cell>
          <cell r="P32">
            <v>1500000</v>
          </cell>
          <cell r="Q32">
            <v>18000000</v>
          </cell>
          <cell r="S32">
            <v>18000000</v>
          </cell>
          <cell r="W32">
            <v>0</v>
          </cell>
        </row>
        <row r="33">
          <cell r="A33" t="str">
            <v>1.02.99</v>
          </cell>
          <cell r="B33" t="str">
            <v xml:space="preserve">Otros servicios básicos </v>
          </cell>
          <cell r="Q33">
            <v>0</v>
          </cell>
          <cell r="S33">
            <v>4600000</v>
          </cell>
          <cell r="T33">
            <v>4800000</v>
          </cell>
          <cell r="U33">
            <v>-200000</v>
          </cell>
          <cell r="V33">
            <v>-4.1666666666666664E-2</v>
          </cell>
          <cell r="W33">
            <v>4600000</v>
          </cell>
          <cell r="Y33">
            <v>4600000</v>
          </cell>
        </row>
        <row r="34">
          <cell r="B34" t="str">
            <v>Municipalidad de San José</v>
          </cell>
          <cell r="C34" t="str">
            <v>Presupuesto</v>
          </cell>
          <cell r="G34">
            <v>1150000</v>
          </cell>
          <cell r="J34">
            <v>1150000</v>
          </cell>
          <cell r="M34">
            <v>1150000</v>
          </cell>
          <cell r="P34">
            <v>1150000</v>
          </cell>
          <cell r="Q34">
            <v>4600000</v>
          </cell>
          <cell r="S34">
            <v>4600000</v>
          </cell>
          <cell r="W34">
            <v>0</v>
          </cell>
        </row>
        <row r="35">
          <cell r="A35" t="str">
            <v>1.03</v>
          </cell>
          <cell r="B35" t="str">
            <v>SERVICIOS COMERCIALES Y FINANCIEROS</v>
          </cell>
          <cell r="Q35">
            <v>0</v>
          </cell>
          <cell r="S35">
            <v>52256228</v>
          </cell>
          <cell r="T35">
            <v>61085000</v>
          </cell>
          <cell r="U35">
            <v>-8828772</v>
          </cell>
          <cell r="V35">
            <v>-0.14453256937054923</v>
          </cell>
          <cell r="W35">
            <v>7473128</v>
          </cell>
          <cell r="X35">
            <v>44783100</v>
          </cell>
          <cell r="Y35">
            <v>7473128</v>
          </cell>
          <cell r="Z35">
            <v>44000000</v>
          </cell>
          <cell r="AA35">
            <v>0</v>
          </cell>
        </row>
        <row r="36">
          <cell r="A36" t="str">
            <v>1.03.01</v>
          </cell>
          <cell r="B36" t="str">
            <v xml:space="preserve">Información </v>
          </cell>
          <cell r="Q36">
            <v>0</v>
          </cell>
          <cell r="S36">
            <v>1400000</v>
          </cell>
          <cell r="T36">
            <v>1400000</v>
          </cell>
          <cell r="U36">
            <v>0</v>
          </cell>
          <cell r="V36">
            <v>0</v>
          </cell>
          <cell r="W36">
            <v>1400000</v>
          </cell>
          <cell r="X36">
            <v>0</v>
          </cell>
          <cell r="Y36">
            <v>1400000</v>
          </cell>
        </row>
        <row r="37">
          <cell r="B37" t="str">
            <v>Publicaciones en diario oficial y nacionales</v>
          </cell>
          <cell r="Q37">
            <v>0</v>
          </cell>
          <cell r="R37">
            <v>1400000</v>
          </cell>
          <cell r="S37">
            <v>1400000</v>
          </cell>
          <cell r="W37">
            <v>0</v>
          </cell>
        </row>
        <row r="38">
          <cell r="A38" t="str">
            <v>1.03.02</v>
          </cell>
          <cell r="B38" t="str">
            <v>Publicidad y propaganda</v>
          </cell>
          <cell r="Q38">
            <v>0</v>
          </cell>
          <cell r="S38">
            <v>83100</v>
          </cell>
          <cell r="T38">
            <v>500000</v>
          </cell>
          <cell r="U38">
            <v>-416900</v>
          </cell>
          <cell r="V38">
            <v>-0.83379999999999999</v>
          </cell>
          <cell r="W38">
            <v>0</v>
          </cell>
          <cell r="X38">
            <v>83100</v>
          </cell>
        </row>
        <row r="39">
          <cell r="B39" t="str">
            <v>Banner  Comision Ambiental</v>
          </cell>
          <cell r="C39" t="str">
            <v>C. Ambiental</v>
          </cell>
          <cell r="R39">
            <v>83100</v>
          </cell>
          <cell r="S39">
            <v>83100</v>
          </cell>
          <cell r="W39">
            <v>0</v>
          </cell>
        </row>
        <row r="40">
          <cell r="A40" t="str">
            <v>1.03.03</v>
          </cell>
          <cell r="B40" t="str">
            <v>Impresión, encuadernación y otros</v>
          </cell>
          <cell r="Q40">
            <v>0</v>
          </cell>
          <cell r="S40">
            <v>3200000</v>
          </cell>
          <cell r="T40">
            <v>2150000</v>
          </cell>
          <cell r="U40">
            <v>1050000</v>
          </cell>
          <cell r="V40">
            <v>0.48837209302325579</v>
          </cell>
          <cell r="W40">
            <v>2500000</v>
          </cell>
          <cell r="X40">
            <v>700000</v>
          </cell>
          <cell r="Y40">
            <v>2500000</v>
          </cell>
        </row>
        <row r="41">
          <cell r="B41" t="str">
            <v>Carpetas</v>
          </cell>
          <cell r="C41" t="str">
            <v>Prensa</v>
          </cell>
          <cell r="R41">
            <v>400000</v>
          </cell>
          <cell r="S41">
            <v>400000</v>
          </cell>
          <cell r="W41">
            <v>0</v>
          </cell>
        </row>
        <row r="42">
          <cell r="B42" t="str">
            <v>Empastes</v>
          </cell>
          <cell r="C42" t="str">
            <v>Biblioteca</v>
          </cell>
          <cell r="Q42">
            <v>0</v>
          </cell>
          <cell r="R42">
            <v>200000</v>
          </cell>
          <cell r="S42">
            <v>200000</v>
          </cell>
          <cell r="W42">
            <v>0</v>
          </cell>
        </row>
        <row r="43">
          <cell r="B43" t="str">
            <v>almanaque</v>
          </cell>
          <cell r="C43" t="str">
            <v>Proveeduría</v>
          </cell>
          <cell r="Q43">
            <v>0</v>
          </cell>
          <cell r="R43">
            <v>500000</v>
          </cell>
          <cell r="S43">
            <v>500000</v>
          </cell>
          <cell r="W43">
            <v>0</v>
          </cell>
        </row>
        <row r="44">
          <cell r="B44" t="str">
            <v>Servicio de fotocopias</v>
          </cell>
          <cell r="C44" t="str">
            <v>Presupuesto</v>
          </cell>
          <cell r="Q44">
            <v>0</v>
          </cell>
          <cell r="R44">
            <v>2500000</v>
          </cell>
          <cell r="S44">
            <v>2500000</v>
          </cell>
          <cell r="W44">
            <v>0</v>
          </cell>
        </row>
        <row r="45">
          <cell r="A45" t="str">
            <v>1.03.04</v>
          </cell>
          <cell r="B45" t="str">
            <v>Transporte de bienes</v>
          </cell>
          <cell r="Q45">
            <v>0</v>
          </cell>
          <cell r="S45">
            <v>550000</v>
          </cell>
          <cell r="T45">
            <v>30000</v>
          </cell>
          <cell r="U45">
            <v>520000</v>
          </cell>
          <cell r="V45">
            <v>17.333333333333332</v>
          </cell>
          <cell r="W45">
            <v>550000</v>
          </cell>
          <cell r="Y45">
            <v>550000</v>
          </cell>
        </row>
        <row r="46">
          <cell r="B46" t="str">
            <v>Encomiendas</v>
          </cell>
          <cell r="C46" t="str">
            <v>Presupuesto</v>
          </cell>
          <cell r="Q46">
            <v>0</v>
          </cell>
          <cell r="R46">
            <v>50000</v>
          </cell>
          <cell r="S46">
            <v>50000</v>
          </cell>
          <cell r="W46">
            <v>0</v>
          </cell>
        </row>
        <row r="47">
          <cell r="B47" t="str">
            <v xml:space="preserve">servicio de remolque </v>
          </cell>
          <cell r="R47">
            <v>500000</v>
          </cell>
          <cell r="S47">
            <v>500000</v>
          </cell>
        </row>
        <row r="48">
          <cell r="A48" t="str">
            <v>1.03.05</v>
          </cell>
          <cell r="B48" t="str">
            <v>Servicios aduaneros</v>
          </cell>
          <cell r="Q48">
            <v>0</v>
          </cell>
          <cell r="U48">
            <v>0</v>
          </cell>
        </row>
        <row r="49">
          <cell r="A49" t="str">
            <v>1.03.06</v>
          </cell>
          <cell r="B49" t="str">
            <v>Comisiones y gastos por servicios financieros y comerciales</v>
          </cell>
          <cell r="Q49">
            <v>0</v>
          </cell>
          <cell r="S49">
            <v>123128</v>
          </cell>
          <cell r="T49">
            <v>50000</v>
          </cell>
          <cell r="U49">
            <v>73128</v>
          </cell>
          <cell r="V49">
            <v>1.4625600000000001</v>
          </cell>
          <cell r="W49">
            <v>123128</v>
          </cell>
          <cell r="Y49">
            <v>123128</v>
          </cell>
        </row>
        <row r="50">
          <cell r="B50" t="str">
            <v>Comisiones bancarias</v>
          </cell>
          <cell r="C50" t="str">
            <v>Presupuesto</v>
          </cell>
          <cell r="Q50">
            <v>0</v>
          </cell>
          <cell r="R50">
            <v>50000</v>
          </cell>
          <cell r="S50">
            <v>50000</v>
          </cell>
          <cell r="W50">
            <v>0</v>
          </cell>
        </row>
        <row r="51">
          <cell r="B51" t="str">
            <v>Quickpass</v>
          </cell>
          <cell r="C51" t="str">
            <v>Presupuesto</v>
          </cell>
          <cell r="R51">
            <v>73128</v>
          </cell>
          <cell r="S51">
            <v>73128</v>
          </cell>
          <cell r="W51">
            <v>0</v>
          </cell>
        </row>
        <row r="52">
          <cell r="A52" t="str">
            <v>1.03.07</v>
          </cell>
          <cell r="B52" t="str">
            <v>Servicios de transferencia electrónica de información</v>
          </cell>
          <cell r="Q52">
            <v>0</v>
          </cell>
          <cell r="S52">
            <v>46900000</v>
          </cell>
          <cell r="T52">
            <v>56955000</v>
          </cell>
          <cell r="U52">
            <v>-10055000</v>
          </cell>
          <cell r="V52">
            <v>-0.17654288473356158</v>
          </cell>
          <cell r="W52">
            <v>2900000</v>
          </cell>
          <cell r="X52">
            <v>44000000</v>
          </cell>
          <cell r="Y52">
            <v>2900000</v>
          </cell>
          <cell r="Z52">
            <v>44000000</v>
          </cell>
        </row>
        <row r="53">
          <cell r="B53" t="str">
            <v>Digitalización</v>
          </cell>
          <cell r="C53" t="str">
            <v>Informática</v>
          </cell>
          <cell r="Q53">
            <v>0</v>
          </cell>
          <cell r="R53">
            <v>44000000</v>
          </cell>
          <cell r="S53">
            <v>44000000</v>
          </cell>
          <cell r="W53">
            <v>0</v>
          </cell>
        </row>
        <row r="54">
          <cell r="B54" t="str">
            <v>Digitalización protocolo</v>
          </cell>
          <cell r="R54">
            <v>350000</v>
          </cell>
          <cell r="S54">
            <v>400000</v>
          </cell>
        </row>
        <row r="55">
          <cell r="B55" t="str">
            <v>Certificados de firma digital</v>
          </cell>
          <cell r="Q55">
            <v>0</v>
          </cell>
          <cell r="R55">
            <v>2500000</v>
          </cell>
          <cell r="S55">
            <v>2500000</v>
          </cell>
          <cell r="W55">
            <v>0</v>
          </cell>
        </row>
        <row r="56">
          <cell r="A56" t="str">
            <v>1.04</v>
          </cell>
          <cell r="B56" t="str">
            <v>SERVICIOS DE GESTIÓN Y APOYO</v>
          </cell>
          <cell r="Q56">
            <v>0</v>
          </cell>
          <cell r="S56">
            <v>496339060</v>
          </cell>
          <cell r="T56">
            <v>344617000</v>
          </cell>
          <cell r="U56">
            <v>151722060</v>
          </cell>
          <cell r="V56">
            <v>0.44026284251792569</v>
          </cell>
          <cell r="W56">
            <v>344617000</v>
          </cell>
          <cell r="X56">
            <v>151722060</v>
          </cell>
          <cell r="Y56">
            <v>361339060</v>
          </cell>
          <cell r="Z56">
            <v>135000000</v>
          </cell>
          <cell r="AA56">
            <v>25000000</v>
          </cell>
        </row>
        <row r="57">
          <cell r="A57" t="str">
            <v>1.04.01</v>
          </cell>
          <cell r="B57" t="str">
            <v>Servicios médicos y de laboratorio</v>
          </cell>
          <cell r="Q57">
            <v>0</v>
          </cell>
          <cell r="U57">
            <v>0</v>
          </cell>
        </row>
        <row r="58">
          <cell r="A58" t="str">
            <v>1.04.02</v>
          </cell>
          <cell r="B58" t="str">
            <v xml:space="preserve">Servicios jurídicos </v>
          </cell>
          <cell r="Q58">
            <v>0</v>
          </cell>
          <cell r="S58">
            <v>5000000</v>
          </cell>
          <cell r="T58">
            <v>0</v>
          </cell>
          <cell r="U58">
            <v>5000000</v>
          </cell>
          <cell r="W58">
            <v>0</v>
          </cell>
          <cell r="X58">
            <v>5000000</v>
          </cell>
          <cell r="Y58">
            <v>5000000</v>
          </cell>
        </row>
        <row r="59">
          <cell r="B59" t="str">
            <v>Pago de Procurador Ad Hoc</v>
          </cell>
          <cell r="C59" t="str">
            <v>Presupuesto</v>
          </cell>
          <cell r="Q59">
            <v>0</v>
          </cell>
          <cell r="R59">
            <v>5000000</v>
          </cell>
          <cell r="S59">
            <v>5000000</v>
          </cell>
          <cell r="W59">
            <v>0</v>
          </cell>
        </row>
        <row r="60">
          <cell r="A60" t="str">
            <v>1.04.03</v>
          </cell>
          <cell r="B60" t="str">
            <v>Servicios de ingeniería</v>
          </cell>
          <cell r="Q60">
            <v>0</v>
          </cell>
          <cell r="S60">
            <v>140000000</v>
          </cell>
          <cell r="T60">
            <v>5000000</v>
          </cell>
          <cell r="U60">
            <v>135000000</v>
          </cell>
          <cell r="V60">
            <v>27</v>
          </cell>
          <cell r="W60">
            <v>5000000</v>
          </cell>
          <cell r="X60">
            <v>135000000</v>
          </cell>
          <cell r="Y60">
            <v>5000000</v>
          </cell>
          <cell r="Z60">
            <v>135000000</v>
          </cell>
          <cell r="AA60">
            <v>25000000</v>
          </cell>
        </row>
        <row r="61">
          <cell r="B61" t="str">
            <v>Consultoría interdisciplinaria (IDG Consultores)</v>
          </cell>
          <cell r="Q61">
            <v>0</v>
          </cell>
          <cell r="R61">
            <v>30000000</v>
          </cell>
          <cell r="S61">
            <v>30000000</v>
          </cell>
          <cell r="W61">
            <v>0</v>
          </cell>
        </row>
        <row r="62">
          <cell r="B62" t="str">
            <v>Consultoria Plan Maestro</v>
          </cell>
          <cell r="R62">
            <v>110000000</v>
          </cell>
          <cell r="S62">
            <v>110000000</v>
          </cell>
          <cell r="W62">
            <v>0</v>
          </cell>
        </row>
        <row r="63">
          <cell r="A63" t="str">
            <v>1.04.04</v>
          </cell>
          <cell r="B63" t="str">
            <v>Servicios en ciencias económicas y sociales</v>
          </cell>
          <cell r="Q63">
            <v>0</v>
          </cell>
          <cell r="S63">
            <v>0</v>
          </cell>
          <cell r="T63">
            <v>200000</v>
          </cell>
          <cell r="U63">
            <v>-200000</v>
          </cell>
          <cell r="V63">
            <v>-1</v>
          </cell>
          <cell r="W63">
            <v>0</v>
          </cell>
        </row>
        <row r="64">
          <cell r="A64" t="str">
            <v>1.04.05</v>
          </cell>
          <cell r="B64" t="str">
            <v>Servicios de desarrollo de sistemas informáticos</v>
          </cell>
          <cell r="Q64">
            <v>0</v>
          </cell>
          <cell r="S64">
            <v>35624960</v>
          </cell>
          <cell r="T64">
            <v>61855000</v>
          </cell>
          <cell r="U64">
            <v>-26230040</v>
          </cell>
          <cell r="V64">
            <v>-0.42405690728316225</v>
          </cell>
          <cell r="W64">
            <v>30242900</v>
          </cell>
          <cell r="X64">
            <v>5382060</v>
          </cell>
          <cell r="Y64">
            <v>35624960</v>
          </cell>
          <cell r="Z64">
            <v>0</v>
          </cell>
        </row>
        <row r="65">
          <cell r="B65" t="str">
            <v>Respaldo en sitio alterno (Central de Servicios PC, S.A.)</v>
          </cell>
          <cell r="C65" t="str">
            <v>Informática</v>
          </cell>
          <cell r="Q65">
            <v>21624960</v>
          </cell>
          <cell r="S65">
            <v>21624960</v>
          </cell>
          <cell r="W65">
            <v>0</v>
          </cell>
        </row>
        <row r="66">
          <cell r="B66" t="str">
            <v>Soporte técnico infraestructura de comunicac. (Sonda)</v>
          </cell>
          <cell r="C66" t="str">
            <v>Informática</v>
          </cell>
          <cell r="Q66">
            <v>14000000</v>
          </cell>
          <cell r="S66">
            <v>14000000</v>
          </cell>
          <cell r="W66">
            <v>0</v>
          </cell>
        </row>
        <row r="67">
          <cell r="A67" t="str">
            <v>1.04.06</v>
          </cell>
          <cell r="B67" t="str">
            <v xml:space="preserve">Servicios generales </v>
          </cell>
          <cell r="Q67">
            <v>0</v>
          </cell>
          <cell r="S67">
            <v>300014100</v>
          </cell>
          <cell r="T67">
            <v>268202000</v>
          </cell>
          <cell r="U67">
            <v>31812100</v>
          </cell>
          <cell r="V67">
            <v>0.11861246374001685</v>
          </cell>
          <cell r="W67">
            <v>300014100</v>
          </cell>
          <cell r="Y67">
            <v>300014100</v>
          </cell>
        </row>
        <row r="68">
          <cell r="B68" t="str">
            <v>Vigilancia (Contrato nuevo)</v>
          </cell>
          <cell r="C68" t="str">
            <v>Presupuesto</v>
          </cell>
          <cell r="E68">
            <v>15862000</v>
          </cell>
          <cell r="F68">
            <v>15862000</v>
          </cell>
          <cell r="G68">
            <v>15862000</v>
          </cell>
          <cell r="H68">
            <v>15862000</v>
          </cell>
          <cell r="I68">
            <v>15862000</v>
          </cell>
          <cell r="J68">
            <v>15862000</v>
          </cell>
          <cell r="K68">
            <v>16337860</v>
          </cell>
          <cell r="L68">
            <v>16337860</v>
          </cell>
          <cell r="M68">
            <v>16337860</v>
          </cell>
          <cell r="N68">
            <v>16337860</v>
          </cell>
          <cell r="O68">
            <v>16337860</v>
          </cell>
          <cell r="P68">
            <v>16337860</v>
          </cell>
          <cell r="Q68">
            <v>193199160</v>
          </cell>
          <cell r="R68">
            <v>10000000</v>
          </cell>
          <cell r="S68">
            <v>203199160</v>
          </cell>
          <cell r="W68">
            <v>0</v>
          </cell>
        </row>
        <row r="69">
          <cell r="B69" t="str">
            <v>Mensajería (Ofimensajeros)</v>
          </cell>
          <cell r="C69" t="str">
            <v>Serv Generales</v>
          </cell>
          <cell r="E69">
            <v>1583000</v>
          </cell>
          <cell r="F69">
            <v>1583000</v>
          </cell>
          <cell r="G69">
            <v>1583000</v>
          </cell>
          <cell r="H69">
            <v>1583000</v>
          </cell>
          <cell r="I69">
            <v>1583000</v>
          </cell>
          <cell r="J69">
            <v>1583000</v>
          </cell>
          <cell r="K69">
            <v>1630490</v>
          </cell>
          <cell r="L69">
            <v>1630490</v>
          </cell>
          <cell r="M69">
            <v>1630490</v>
          </cell>
          <cell r="N69">
            <v>1630490</v>
          </cell>
          <cell r="O69">
            <v>1630490</v>
          </cell>
          <cell r="P69">
            <v>1630490</v>
          </cell>
          <cell r="Q69">
            <v>19280940</v>
          </cell>
          <cell r="S69">
            <v>19280940</v>
          </cell>
          <cell r="W69">
            <v>0</v>
          </cell>
        </row>
        <row r="70">
          <cell r="B70" t="str">
            <v>Limpieza (Convenio nuevo)</v>
          </cell>
          <cell r="C70" t="str">
            <v>Serv Generales</v>
          </cell>
          <cell r="E70">
            <v>6300000</v>
          </cell>
          <cell r="F70">
            <v>6300000</v>
          </cell>
          <cell r="G70">
            <v>6300000</v>
          </cell>
          <cell r="H70">
            <v>6300000</v>
          </cell>
          <cell r="I70">
            <v>6300000</v>
          </cell>
          <cell r="J70">
            <v>6300000</v>
          </cell>
          <cell r="K70">
            <v>6489000</v>
          </cell>
          <cell r="L70">
            <v>6489000</v>
          </cell>
          <cell r="M70">
            <v>6489000</v>
          </cell>
          <cell r="N70">
            <v>6489000</v>
          </cell>
          <cell r="O70">
            <v>6489000</v>
          </cell>
          <cell r="P70">
            <v>6489000</v>
          </cell>
          <cell r="Q70">
            <v>76734000</v>
          </cell>
          <cell r="S70">
            <v>76734000</v>
          </cell>
          <cell r="W70">
            <v>0</v>
          </cell>
        </row>
        <row r="71">
          <cell r="B71" t="str">
            <v>Recarga extintores</v>
          </cell>
          <cell r="Q71">
            <v>0</v>
          </cell>
          <cell r="R71">
            <v>600000</v>
          </cell>
          <cell r="S71">
            <v>600000</v>
          </cell>
          <cell r="W71">
            <v>0</v>
          </cell>
        </row>
        <row r="72">
          <cell r="B72" t="str">
            <v>Parqueo ocasional</v>
          </cell>
          <cell r="Q72">
            <v>0</v>
          </cell>
          <cell r="R72">
            <v>200000</v>
          </cell>
          <cell r="S72">
            <v>200000</v>
          </cell>
          <cell r="W72">
            <v>0</v>
          </cell>
        </row>
        <row r="73">
          <cell r="A73" t="str">
            <v>1.04.99</v>
          </cell>
          <cell r="B73" t="str">
            <v>Otros servicios de gestión y apoyo</v>
          </cell>
          <cell r="Q73">
            <v>0</v>
          </cell>
          <cell r="S73">
            <v>15700000</v>
          </cell>
          <cell r="T73">
            <v>9360000</v>
          </cell>
          <cell r="U73">
            <v>6340000</v>
          </cell>
          <cell r="V73">
            <v>0.67735042735042739</v>
          </cell>
          <cell r="W73">
            <v>9360000</v>
          </cell>
          <cell r="X73">
            <v>6340000</v>
          </cell>
          <cell r="Y73">
            <v>15700000</v>
          </cell>
        </row>
        <row r="74">
          <cell r="B74" t="str">
            <v>CONSULTORIA O ASESORIA EN DISEÑO Y/O DESARROLLO DE PLANES DE EMERGENCIA</v>
          </cell>
          <cell r="C74" t="str">
            <v>C. emergencias</v>
          </cell>
          <cell r="R74">
            <v>4000000</v>
          </cell>
          <cell r="S74">
            <v>4000000</v>
          </cell>
          <cell r="W74">
            <v>0</v>
          </cell>
        </row>
        <row r="75">
          <cell r="B75" t="str">
            <v>Gastos procesales</v>
          </cell>
          <cell r="C75" t="str">
            <v>Presupuesto</v>
          </cell>
          <cell r="Q75">
            <v>0</v>
          </cell>
          <cell r="R75">
            <v>11000000</v>
          </cell>
          <cell r="S75">
            <v>11000000</v>
          </cell>
          <cell r="W75">
            <v>0</v>
          </cell>
        </row>
        <row r="76">
          <cell r="B76" t="str">
            <v xml:space="preserve">Fumigación </v>
          </cell>
          <cell r="C76" t="str">
            <v>Presupuesto</v>
          </cell>
          <cell r="R76">
            <v>400000</v>
          </cell>
          <cell r="S76">
            <v>400000</v>
          </cell>
          <cell r="W76">
            <v>0</v>
          </cell>
        </row>
        <row r="77">
          <cell r="B77" t="str">
            <v>Destaqueo tuberías</v>
          </cell>
          <cell r="C77" t="str">
            <v>Serv Generales</v>
          </cell>
          <cell r="Q77">
            <v>0</v>
          </cell>
          <cell r="S77">
            <v>0</v>
          </cell>
          <cell r="W77">
            <v>0</v>
          </cell>
        </row>
        <row r="78">
          <cell r="B78" t="str">
            <v>Riteve</v>
          </cell>
          <cell r="C78" t="str">
            <v>Serv Generales</v>
          </cell>
          <cell r="Q78">
            <v>0</v>
          </cell>
          <cell r="R78">
            <v>300000</v>
          </cell>
          <cell r="S78">
            <v>300000</v>
          </cell>
          <cell r="W78">
            <v>0</v>
          </cell>
        </row>
        <row r="79">
          <cell r="A79" t="str">
            <v>1.05</v>
          </cell>
          <cell r="B79" t="str">
            <v>GASTOS DE VIAJE Y DE TRANSPORTE</v>
          </cell>
          <cell r="Q79">
            <v>0</v>
          </cell>
          <cell r="S79">
            <v>60352500</v>
          </cell>
          <cell r="T79">
            <v>53775000</v>
          </cell>
          <cell r="U79">
            <v>6577500</v>
          </cell>
          <cell r="V79">
            <v>0.12231520223152022</v>
          </cell>
          <cell r="W79">
            <v>53775000</v>
          </cell>
          <cell r="X79">
            <v>6577500</v>
          </cell>
          <cell r="Y79">
            <v>53775000</v>
          </cell>
          <cell r="Z79">
            <v>6577500</v>
          </cell>
          <cell r="AA79">
            <v>0</v>
          </cell>
        </row>
        <row r="80">
          <cell r="A80" t="str">
            <v>1.05.01</v>
          </cell>
          <cell r="B80" t="str">
            <v>Transporte dentro del país</v>
          </cell>
          <cell r="Q80">
            <v>0</v>
          </cell>
          <cell r="S80">
            <v>1150000</v>
          </cell>
          <cell r="T80">
            <v>1150000</v>
          </cell>
          <cell r="U80">
            <v>0</v>
          </cell>
          <cell r="V80">
            <v>0</v>
          </cell>
          <cell r="W80">
            <v>1150000</v>
          </cell>
          <cell r="Y80">
            <v>1150000</v>
          </cell>
          <cell r="Z80">
            <v>0</v>
          </cell>
        </row>
        <row r="81">
          <cell r="B81" t="str">
            <v>Taxi, Bus, Ferry</v>
          </cell>
          <cell r="C81" t="str">
            <v>Presupuesto</v>
          </cell>
          <cell r="Q81">
            <v>0</v>
          </cell>
          <cell r="R81">
            <v>500000</v>
          </cell>
          <cell r="S81">
            <v>500000</v>
          </cell>
          <cell r="W81">
            <v>0</v>
          </cell>
        </row>
        <row r="82">
          <cell r="B82" t="str">
            <v>Quickpass</v>
          </cell>
          <cell r="C82" t="str">
            <v>Presupuesto</v>
          </cell>
          <cell r="R82">
            <v>500000</v>
          </cell>
          <cell r="S82">
            <v>500000</v>
          </cell>
          <cell r="W82">
            <v>0</v>
          </cell>
        </row>
        <row r="83">
          <cell r="B83" t="str">
            <v>Peajes (CONAVI)</v>
          </cell>
          <cell r="C83" t="str">
            <v>Serv Generales</v>
          </cell>
          <cell r="Q83">
            <v>0</v>
          </cell>
          <cell r="R83">
            <v>150000</v>
          </cell>
          <cell r="S83">
            <v>150000</v>
          </cell>
          <cell r="W83">
            <v>0</v>
          </cell>
        </row>
        <row r="84">
          <cell r="A84" t="str">
            <v>1.05.02</v>
          </cell>
          <cell r="B84" t="str">
            <v>Viáticos dentro del país</v>
          </cell>
          <cell r="Q84">
            <v>0</v>
          </cell>
          <cell r="S84">
            <v>45200000</v>
          </cell>
          <cell r="T84">
            <v>45200000</v>
          </cell>
          <cell r="U84">
            <v>0</v>
          </cell>
          <cell r="V84">
            <v>0</v>
          </cell>
          <cell r="W84">
            <v>45200000</v>
          </cell>
          <cell r="Y84">
            <v>45200000</v>
          </cell>
          <cell r="Z84">
            <v>0</v>
          </cell>
        </row>
        <row r="85">
          <cell r="B85" t="str">
            <v>Viáticos a funcionarios (funciones normales)</v>
          </cell>
          <cell r="C85" t="str">
            <v>Presupuesto</v>
          </cell>
          <cell r="Q85">
            <v>0</v>
          </cell>
          <cell r="R85">
            <v>45200000</v>
          </cell>
          <cell r="S85">
            <v>45200000</v>
          </cell>
          <cell r="W85">
            <v>0</v>
          </cell>
        </row>
        <row r="86">
          <cell r="A86" t="str">
            <v>1.05.03</v>
          </cell>
          <cell r="B86" t="str">
            <v>Transporte en el exterior</v>
          </cell>
          <cell r="Q86">
            <v>0</v>
          </cell>
          <cell r="S86">
            <v>5047000</v>
          </cell>
          <cell r="T86">
            <v>3025000</v>
          </cell>
          <cell r="U86">
            <v>2022000</v>
          </cell>
          <cell r="V86">
            <v>0.66842975206611566</v>
          </cell>
          <cell r="W86">
            <v>3025000</v>
          </cell>
          <cell r="X86">
            <v>2022000</v>
          </cell>
          <cell r="Y86">
            <v>3025000</v>
          </cell>
          <cell r="Z86">
            <v>2022000</v>
          </cell>
        </row>
        <row r="87">
          <cell r="B87" t="str">
            <v>USA (2) y Viena (2)</v>
          </cell>
          <cell r="R87">
            <v>3047000</v>
          </cell>
          <cell r="S87">
            <v>3047000</v>
          </cell>
          <cell r="W87">
            <v>0</v>
          </cell>
        </row>
        <row r="88">
          <cell r="B88" t="str">
            <v>Tiquetes aéreos</v>
          </cell>
          <cell r="Q88">
            <v>0</v>
          </cell>
          <cell r="R88">
            <v>2000000</v>
          </cell>
          <cell r="S88">
            <v>2000000</v>
          </cell>
          <cell r="W88">
            <v>0</v>
          </cell>
        </row>
        <row r="89">
          <cell r="A89" t="str">
            <v>1.05.04</v>
          </cell>
          <cell r="B89" t="str">
            <v>Viáticos en el exterior</v>
          </cell>
          <cell r="Q89">
            <v>0</v>
          </cell>
          <cell r="S89">
            <v>8955500</v>
          </cell>
          <cell r="T89">
            <v>4400000</v>
          </cell>
          <cell r="U89">
            <v>4555500</v>
          </cell>
          <cell r="V89">
            <v>1.0353409090909091</v>
          </cell>
          <cell r="W89">
            <v>4400000</v>
          </cell>
          <cell r="X89">
            <v>4555500</v>
          </cell>
          <cell r="Y89">
            <v>4400000</v>
          </cell>
          <cell r="Z89">
            <v>4555500</v>
          </cell>
        </row>
        <row r="90">
          <cell r="B90" t="str">
            <v>USA (2) y Viena (2)</v>
          </cell>
          <cell r="R90">
            <v>5955500</v>
          </cell>
          <cell r="S90">
            <v>5955500</v>
          </cell>
          <cell r="W90">
            <v>0</v>
          </cell>
        </row>
        <row r="91">
          <cell r="B91" t="str">
            <v>Viáticos a funcionarios</v>
          </cell>
          <cell r="Q91">
            <v>0</v>
          </cell>
          <cell r="R91">
            <v>3000000</v>
          </cell>
          <cell r="S91">
            <v>3000000</v>
          </cell>
          <cell r="W91">
            <v>0</v>
          </cell>
        </row>
        <row r="92">
          <cell r="A92" t="str">
            <v>1.06</v>
          </cell>
          <cell r="B92" t="str">
            <v>SEGUROS, REASEGUROS Y OTRAS OBLIGACIONES</v>
          </cell>
          <cell r="Q92">
            <v>0</v>
          </cell>
          <cell r="S92">
            <v>59700000</v>
          </cell>
          <cell r="T92">
            <v>47200000</v>
          </cell>
          <cell r="U92">
            <v>12500000</v>
          </cell>
          <cell r="V92">
            <v>0.26483050847457629</v>
          </cell>
          <cell r="W92">
            <v>59700000</v>
          </cell>
          <cell r="X92">
            <v>0</v>
          </cell>
          <cell r="Y92">
            <v>59700000</v>
          </cell>
          <cell r="Z92">
            <v>0</v>
          </cell>
        </row>
        <row r="93">
          <cell r="A93" t="str">
            <v>1.06.01</v>
          </cell>
          <cell r="B93" t="str">
            <v xml:space="preserve">Seguros </v>
          </cell>
          <cell r="Q93">
            <v>0</v>
          </cell>
          <cell r="S93">
            <v>59700000</v>
          </cell>
          <cell r="T93">
            <v>47200000</v>
          </cell>
          <cell r="U93">
            <v>12500000</v>
          </cell>
          <cell r="V93">
            <v>0.26483050847457629</v>
          </cell>
          <cell r="W93">
            <v>59700000</v>
          </cell>
          <cell r="Y93">
            <v>59700000</v>
          </cell>
          <cell r="Z93">
            <v>0</v>
          </cell>
        </row>
        <row r="94">
          <cell r="B94" t="str">
            <v>Incendio</v>
          </cell>
          <cell r="C94" t="str">
            <v>Presupuesto</v>
          </cell>
          <cell r="Q94">
            <v>0</v>
          </cell>
          <cell r="R94">
            <v>1000000</v>
          </cell>
          <cell r="S94">
            <v>1000000</v>
          </cell>
          <cell r="W94">
            <v>0</v>
          </cell>
        </row>
        <row r="95">
          <cell r="B95" t="str">
            <v>Riesgos del trabajo</v>
          </cell>
          <cell r="C95" t="str">
            <v>Presupuesto</v>
          </cell>
          <cell r="Q95">
            <v>0</v>
          </cell>
          <cell r="R95">
            <v>28000000</v>
          </cell>
          <cell r="S95">
            <v>28000000</v>
          </cell>
          <cell r="W95">
            <v>0</v>
          </cell>
        </row>
        <row r="96">
          <cell r="B96" t="str">
            <v>Vehículos</v>
          </cell>
          <cell r="C96" t="str">
            <v>Serv Generales</v>
          </cell>
          <cell r="Q96">
            <v>0</v>
          </cell>
          <cell r="R96">
            <v>25200000</v>
          </cell>
          <cell r="S96">
            <v>25200000</v>
          </cell>
          <cell r="W96">
            <v>0</v>
          </cell>
        </row>
        <row r="97">
          <cell r="B97" t="str">
            <v>Equipos de computo (portátiles)</v>
          </cell>
          <cell r="C97" t="str">
            <v>Presupuesto</v>
          </cell>
          <cell r="Q97">
            <v>0</v>
          </cell>
          <cell r="R97">
            <v>5000000</v>
          </cell>
          <cell r="S97">
            <v>5000000</v>
          </cell>
          <cell r="W97">
            <v>0</v>
          </cell>
        </row>
        <row r="98">
          <cell r="B98" t="str">
            <v>Liquidación RT 2015</v>
          </cell>
          <cell r="C98" t="str">
            <v>Presupuesto</v>
          </cell>
          <cell r="Q98">
            <v>0</v>
          </cell>
          <cell r="R98">
            <v>500000</v>
          </cell>
          <cell r="S98">
            <v>500000</v>
          </cell>
          <cell r="W98">
            <v>0</v>
          </cell>
        </row>
        <row r="99">
          <cell r="A99" t="str">
            <v>1.06.02</v>
          </cell>
          <cell r="B99" t="str">
            <v xml:space="preserve">Reaseguros </v>
          </cell>
          <cell r="Q99">
            <v>0</v>
          </cell>
          <cell r="U99">
            <v>0</v>
          </cell>
        </row>
        <row r="100">
          <cell r="A100" t="str">
            <v>1.06.03</v>
          </cell>
          <cell r="B100" t="str">
            <v>Obligaciones por contratos de seguros</v>
          </cell>
          <cell r="Q100">
            <v>0</v>
          </cell>
          <cell r="U100">
            <v>0</v>
          </cell>
        </row>
        <row r="101">
          <cell r="A101" t="str">
            <v>1.07</v>
          </cell>
          <cell r="B101" t="str">
            <v>CAPACITACIÓN Y PROTOCOLO</v>
          </cell>
          <cell r="Q101">
            <v>0</v>
          </cell>
          <cell r="S101">
            <v>26000000</v>
          </cell>
          <cell r="T101">
            <v>12500000</v>
          </cell>
          <cell r="U101">
            <v>13500000</v>
          </cell>
          <cell r="V101">
            <v>1.08</v>
          </cell>
          <cell r="W101">
            <v>12500000</v>
          </cell>
          <cell r="X101">
            <v>13500000</v>
          </cell>
          <cell r="Y101">
            <v>12500000</v>
          </cell>
          <cell r="Z101">
            <v>13500000</v>
          </cell>
        </row>
        <row r="102">
          <cell r="A102" t="str">
            <v>1.07.01</v>
          </cell>
          <cell r="B102" t="str">
            <v>Actividades de capacitación</v>
          </cell>
          <cell r="Q102">
            <v>0</v>
          </cell>
          <cell r="S102">
            <v>26000000</v>
          </cell>
          <cell r="T102">
            <v>12500000</v>
          </cell>
          <cell r="U102">
            <v>13500000</v>
          </cell>
          <cell r="V102">
            <v>1.08</v>
          </cell>
          <cell r="W102">
            <v>12500000</v>
          </cell>
          <cell r="X102">
            <v>13500000</v>
          </cell>
          <cell r="Y102">
            <v>12500000</v>
          </cell>
          <cell r="Z102">
            <v>13500000</v>
          </cell>
        </row>
        <row r="103">
          <cell r="B103" t="str">
            <v>Participación</v>
          </cell>
          <cell r="C103" t="str">
            <v>RH</v>
          </cell>
          <cell r="Q103">
            <v>0</v>
          </cell>
          <cell r="R103">
            <v>26000000</v>
          </cell>
          <cell r="S103">
            <v>26000000</v>
          </cell>
          <cell r="W103">
            <v>0</v>
          </cell>
        </row>
        <row r="104">
          <cell r="A104" t="str">
            <v>1.07.02</v>
          </cell>
          <cell r="B104" t="str">
            <v xml:space="preserve">Actividades protocolarias y sociales </v>
          </cell>
          <cell r="Q104">
            <v>0</v>
          </cell>
          <cell r="S104">
            <v>0</v>
          </cell>
          <cell r="U104">
            <v>0</v>
          </cell>
          <cell r="W104">
            <v>0</v>
          </cell>
        </row>
        <row r="105">
          <cell r="B105" t="str">
            <v>Actividades protocolarias y sociales  de la Institución</v>
          </cell>
          <cell r="Q105">
            <v>0</v>
          </cell>
          <cell r="S105">
            <v>0</v>
          </cell>
          <cell r="W105">
            <v>0</v>
          </cell>
        </row>
        <row r="106">
          <cell r="A106" t="str">
            <v>1.07.03</v>
          </cell>
          <cell r="B106" t="str">
            <v>Gastos de representación institucional</v>
          </cell>
          <cell r="Q106">
            <v>0</v>
          </cell>
          <cell r="U106">
            <v>0</v>
          </cell>
        </row>
        <row r="107">
          <cell r="A107" t="str">
            <v>1.08</v>
          </cell>
          <cell r="B107" t="str">
            <v>MANTENIMIENTO Y REPARACIÓN</v>
          </cell>
          <cell r="Q107">
            <v>0</v>
          </cell>
          <cell r="S107">
            <v>108190480</v>
          </cell>
          <cell r="T107">
            <v>94889000</v>
          </cell>
          <cell r="U107">
            <v>13301480</v>
          </cell>
          <cell r="V107">
            <v>0.14017936747146667</v>
          </cell>
          <cell r="W107">
            <v>92345000</v>
          </cell>
          <cell r="X107">
            <v>15845480</v>
          </cell>
          <cell r="Y107">
            <v>94735480</v>
          </cell>
          <cell r="Z107">
            <v>13455000</v>
          </cell>
          <cell r="AA107">
            <v>6000000</v>
          </cell>
        </row>
        <row r="108">
          <cell r="A108" t="str">
            <v>1.08.01</v>
          </cell>
          <cell r="B108" t="str">
            <v>Mantenimiento de edificios y locales</v>
          </cell>
          <cell r="Q108">
            <v>0</v>
          </cell>
          <cell r="S108">
            <v>17000000</v>
          </cell>
          <cell r="T108">
            <v>10545000</v>
          </cell>
          <cell r="U108">
            <v>6455000</v>
          </cell>
          <cell r="V108">
            <v>0.61213845424371738</v>
          </cell>
          <cell r="W108">
            <v>10545000</v>
          </cell>
          <cell r="X108">
            <v>6455000</v>
          </cell>
          <cell r="Y108">
            <v>10545000</v>
          </cell>
          <cell r="Z108">
            <v>6455000</v>
          </cell>
          <cell r="AA108">
            <v>4000000</v>
          </cell>
        </row>
        <row r="109">
          <cell r="B109" t="str">
            <v>Ascensor (Schindler)</v>
          </cell>
          <cell r="C109" t="str">
            <v>Serv Generales</v>
          </cell>
          <cell r="E109">
            <v>131250</v>
          </cell>
          <cell r="F109">
            <v>131250</v>
          </cell>
          <cell r="G109">
            <v>131250</v>
          </cell>
          <cell r="H109">
            <v>131250</v>
          </cell>
          <cell r="I109">
            <v>131250</v>
          </cell>
          <cell r="J109">
            <v>131250</v>
          </cell>
          <cell r="K109">
            <v>137812.5</v>
          </cell>
          <cell r="L109">
            <v>137812.5</v>
          </cell>
          <cell r="M109">
            <v>137812.5</v>
          </cell>
          <cell r="N109">
            <v>137812.5</v>
          </cell>
          <cell r="O109">
            <v>137812.5</v>
          </cell>
          <cell r="P109">
            <v>137812.5</v>
          </cell>
          <cell r="Q109">
            <v>1614375</v>
          </cell>
          <cell r="R109">
            <v>3885625</v>
          </cell>
          <cell r="S109">
            <v>5500000</v>
          </cell>
          <cell r="W109">
            <v>0</v>
          </cell>
        </row>
        <row r="110">
          <cell r="B110" t="str">
            <v>Integracom</v>
          </cell>
          <cell r="C110" t="str">
            <v>Serv Generales</v>
          </cell>
          <cell r="Q110">
            <v>0</v>
          </cell>
          <cell r="R110">
            <v>1500000</v>
          </cell>
          <cell r="S110">
            <v>1500000</v>
          </cell>
          <cell r="W110">
            <v>0</v>
          </cell>
        </row>
        <row r="111">
          <cell r="B111" t="str">
            <v>Mantenimiento de edificios y locales</v>
          </cell>
          <cell r="R111">
            <v>10000000</v>
          </cell>
          <cell r="S111">
            <v>10000000</v>
          </cell>
          <cell r="W111">
            <v>0</v>
          </cell>
        </row>
        <row r="112">
          <cell r="A112" t="str">
            <v>1.08.02</v>
          </cell>
          <cell r="B112" t="str">
            <v>Mantenimiento de vías de comunicación</v>
          </cell>
          <cell r="Q112">
            <v>0</v>
          </cell>
          <cell r="U112">
            <v>0</v>
          </cell>
        </row>
        <row r="113">
          <cell r="A113" t="str">
            <v>1.08.03</v>
          </cell>
          <cell r="B113" t="str">
            <v>Mantenimiento de instalaciones y otras obras</v>
          </cell>
          <cell r="Q113">
            <v>0</v>
          </cell>
          <cell r="U113">
            <v>0</v>
          </cell>
        </row>
        <row r="114">
          <cell r="A114" t="str">
            <v>1.08.04</v>
          </cell>
          <cell r="B114" t="str">
            <v>Mantenimiento y reparación de maquinaria y equipo de producción</v>
          </cell>
          <cell r="Q114">
            <v>0</v>
          </cell>
          <cell r="S114">
            <v>3900000</v>
          </cell>
          <cell r="T114">
            <v>3900000</v>
          </cell>
          <cell r="U114">
            <v>0</v>
          </cell>
          <cell r="V114">
            <v>0</v>
          </cell>
          <cell r="W114">
            <v>3900000</v>
          </cell>
          <cell r="Y114">
            <v>3900000</v>
          </cell>
          <cell r="Z114">
            <v>0</v>
          </cell>
        </row>
        <row r="115">
          <cell r="B115" t="str">
            <v>Planta eléctrica (PROPACE)</v>
          </cell>
          <cell r="C115" t="str">
            <v>D. Administrativa</v>
          </cell>
          <cell r="G115">
            <v>346250</v>
          </cell>
          <cell r="J115">
            <v>346250</v>
          </cell>
          <cell r="M115">
            <v>346250</v>
          </cell>
          <cell r="P115">
            <v>346250</v>
          </cell>
          <cell r="Q115">
            <v>1385000</v>
          </cell>
          <cell r="R115">
            <v>2515000</v>
          </cell>
          <cell r="S115">
            <v>3900000</v>
          </cell>
          <cell r="W115">
            <v>0</v>
          </cell>
        </row>
        <row r="116">
          <cell r="A116" t="str">
            <v>1.08.05</v>
          </cell>
          <cell r="B116" t="str">
            <v>Mantenimiento y reparación de equipo de transporte</v>
          </cell>
          <cell r="Q116">
            <v>0</v>
          </cell>
          <cell r="S116">
            <v>30000000</v>
          </cell>
          <cell r="T116">
            <v>23000000</v>
          </cell>
          <cell r="U116">
            <v>7000000</v>
          </cell>
          <cell r="V116">
            <v>0.30434782608695654</v>
          </cell>
          <cell r="W116">
            <v>23000000</v>
          </cell>
          <cell r="X116">
            <v>7000000</v>
          </cell>
          <cell r="Y116">
            <v>23000000</v>
          </cell>
          <cell r="Z116">
            <v>7000000</v>
          </cell>
          <cell r="AA116">
            <v>2000000</v>
          </cell>
        </row>
        <row r="117">
          <cell r="B117" t="str">
            <v>Vehículos (FIEUYEA)</v>
          </cell>
          <cell r="C117" t="str">
            <v>Serv Generales</v>
          </cell>
          <cell r="Q117">
            <v>0</v>
          </cell>
          <cell r="R117">
            <v>25000000</v>
          </cell>
          <cell r="S117">
            <v>25000000</v>
          </cell>
          <cell r="W117">
            <v>0</v>
          </cell>
        </row>
        <row r="118">
          <cell r="B118" t="str">
            <v>SAVA</v>
          </cell>
          <cell r="C118" t="str">
            <v>Serv Generales</v>
          </cell>
          <cell r="R118">
            <v>1000000</v>
          </cell>
          <cell r="S118">
            <v>1000000</v>
          </cell>
          <cell r="W118">
            <v>0</v>
          </cell>
        </row>
        <row r="119">
          <cell r="B119" t="str">
            <v>Purdy Motor</v>
          </cell>
          <cell r="C119" t="str">
            <v>Serv Generales</v>
          </cell>
          <cell r="R119">
            <v>4000000</v>
          </cell>
          <cell r="S119">
            <v>4000000</v>
          </cell>
          <cell r="W119">
            <v>0</v>
          </cell>
        </row>
        <row r="120">
          <cell r="A120" t="str">
            <v>1.08.06</v>
          </cell>
          <cell r="B120" t="str">
            <v>Mantenimiento y reparación de equipo de comunicación</v>
          </cell>
          <cell r="Q120">
            <v>0</v>
          </cell>
          <cell r="S120">
            <v>5150000</v>
          </cell>
          <cell r="T120">
            <v>5150000</v>
          </cell>
          <cell r="U120">
            <v>0</v>
          </cell>
          <cell r="V120">
            <v>0</v>
          </cell>
          <cell r="W120">
            <v>5150000</v>
          </cell>
          <cell r="Y120">
            <v>5150000</v>
          </cell>
          <cell r="Z120">
            <v>0</v>
          </cell>
        </row>
        <row r="121">
          <cell r="B121" t="str">
            <v>Reparaciones varias  (fax, equipo sonido, televisor y video)</v>
          </cell>
          <cell r="Q121">
            <v>0</v>
          </cell>
          <cell r="R121">
            <v>350000</v>
          </cell>
          <cell r="S121">
            <v>350000</v>
          </cell>
          <cell r="W121">
            <v>0</v>
          </cell>
        </row>
        <row r="122">
          <cell r="B122" t="str">
            <v>Mantenimiento de red inalámbrica</v>
          </cell>
          <cell r="C122" t="str">
            <v>Informática</v>
          </cell>
          <cell r="R122">
            <v>4800000</v>
          </cell>
          <cell r="S122">
            <v>4800000</v>
          </cell>
          <cell r="W122">
            <v>0</v>
          </cell>
        </row>
        <row r="123">
          <cell r="A123" t="str">
            <v>1.08.07</v>
          </cell>
          <cell r="B123" t="str">
            <v>Mantenimiento y reparación de equipo y mobiliario de oficina</v>
          </cell>
          <cell r="Q123">
            <v>0</v>
          </cell>
          <cell r="S123">
            <v>11390480</v>
          </cell>
          <cell r="T123">
            <v>7624000</v>
          </cell>
          <cell r="U123">
            <v>3766480</v>
          </cell>
          <cell r="V123">
            <v>0.49402938090241344</v>
          </cell>
          <cell r="W123">
            <v>9000000</v>
          </cell>
          <cell r="X123">
            <v>2390480</v>
          </cell>
          <cell r="Y123">
            <v>11390480</v>
          </cell>
        </row>
        <row r="124">
          <cell r="B124" t="str">
            <v xml:space="preserve">Fotocopiadoras </v>
          </cell>
          <cell r="C124" t="str">
            <v>Serv Generales</v>
          </cell>
          <cell r="E124">
            <v>75600</v>
          </cell>
          <cell r="F124">
            <v>75600</v>
          </cell>
          <cell r="G124">
            <v>75600</v>
          </cell>
          <cell r="H124">
            <v>75600</v>
          </cell>
          <cell r="I124">
            <v>75600</v>
          </cell>
          <cell r="J124">
            <v>75600</v>
          </cell>
          <cell r="K124">
            <v>79380</v>
          </cell>
          <cell r="L124">
            <v>79380</v>
          </cell>
          <cell r="M124">
            <v>79380</v>
          </cell>
          <cell r="N124">
            <v>79380</v>
          </cell>
          <cell r="O124">
            <v>79380</v>
          </cell>
          <cell r="P124">
            <v>79380</v>
          </cell>
          <cell r="Q124">
            <v>929880</v>
          </cell>
          <cell r="R124">
            <v>2070120</v>
          </cell>
          <cell r="S124">
            <v>3000000</v>
          </cell>
          <cell r="W124">
            <v>0</v>
          </cell>
        </row>
        <row r="125">
          <cell r="B125" t="str">
            <v>Aires acondicionados (Grupo Tectronic)</v>
          </cell>
          <cell r="C125" t="str">
            <v>D. Administrativa</v>
          </cell>
          <cell r="H125">
            <v>1130160</v>
          </cell>
          <cell r="L125">
            <v>1130160</v>
          </cell>
          <cell r="P125">
            <v>1130160</v>
          </cell>
          <cell r="Q125">
            <v>3390480</v>
          </cell>
          <cell r="R125">
            <v>4000000</v>
          </cell>
          <cell r="S125">
            <v>7390480</v>
          </cell>
          <cell r="W125">
            <v>0</v>
          </cell>
        </row>
        <row r="126">
          <cell r="B126" t="str">
            <v>Reparaciones varias   (Mob de oficina)</v>
          </cell>
          <cell r="Q126">
            <v>0</v>
          </cell>
          <cell r="R126">
            <v>1000000</v>
          </cell>
          <cell r="S126">
            <v>1000000</v>
          </cell>
          <cell r="W126">
            <v>0</v>
          </cell>
        </row>
        <row r="127">
          <cell r="A127" t="str">
            <v>1.08.08</v>
          </cell>
          <cell r="B127" t="str">
            <v>Mantenimiento y reparación de equipo de cómputo y  sistemas de información</v>
          </cell>
          <cell r="Q127">
            <v>0</v>
          </cell>
          <cell r="S127">
            <v>37000000</v>
          </cell>
          <cell r="T127">
            <v>41640000</v>
          </cell>
          <cell r="U127">
            <v>-4640000</v>
          </cell>
          <cell r="V127">
            <v>-0.11143131604226705</v>
          </cell>
          <cell r="W127">
            <v>37000000</v>
          </cell>
          <cell r="Y127">
            <v>37000000</v>
          </cell>
          <cell r="Z127">
            <v>0</v>
          </cell>
        </row>
        <row r="128">
          <cell r="B128" t="str">
            <v>Equipo de cómputo (Guilá)</v>
          </cell>
          <cell r="C128" t="str">
            <v>Informática</v>
          </cell>
          <cell r="Q128">
            <v>16000000</v>
          </cell>
          <cell r="S128">
            <v>16000000</v>
          </cell>
          <cell r="W128">
            <v>0</v>
          </cell>
        </row>
        <row r="129">
          <cell r="B129" t="str">
            <v>UPS (J Parrondo)</v>
          </cell>
          <cell r="C129" t="str">
            <v>Informática</v>
          </cell>
          <cell r="Q129">
            <v>12000000</v>
          </cell>
          <cell r="S129">
            <v>12000000</v>
          </cell>
          <cell r="W129">
            <v>0</v>
          </cell>
        </row>
        <row r="130">
          <cell r="B130" t="str">
            <v>Mantenimiento Data Center (Electrotécnica)</v>
          </cell>
          <cell r="C130" t="str">
            <v>Informática</v>
          </cell>
          <cell r="Q130">
            <v>9000000</v>
          </cell>
          <cell r="S130">
            <v>9000000</v>
          </cell>
          <cell r="W130">
            <v>0</v>
          </cell>
        </row>
        <row r="131">
          <cell r="A131" t="str">
            <v>1.08.99</v>
          </cell>
          <cell r="B131" t="str">
            <v>Mantenimiento y reparación de otros equipos</v>
          </cell>
          <cell r="Q131">
            <v>0</v>
          </cell>
          <cell r="S131">
            <v>3750000</v>
          </cell>
          <cell r="T131">
            <v>3030000</v>
          </cell>
          <cell r="U131">
            <v>720000</v>
          </cell>
          <cell r="V131">
            <v>0.23762376237623761</v>
          </cell>
          <cell r="W131">
            <v>3750000</v>
          </cell>
          <cell r="Y131">
            <v>3750000</v>
          </cell>
          <cell r="Z131">
            <v>0</v>
          </cell>
        </row>
        <row r="132">
          <cell r="B132" t="str">
            <v>Videovigilancia (TECH BROKERS)</v>
          </cell>
          <cell r="C132" t="str">
            <v>Informática</v>
          </cell>
          <cell r="Q132">
            <v>3500000</v>
          </cell>
          <cell r="S132">
            <v>3500000</v>
          </cell>
          <cell r="W132">
            <v>0</v>
          </cell>
        </row>
        <row r="133">
          <cell r="B133" t="str">
            <v>Otros equipos (MANTENIMIENTO)</v>
          </cell>
          <cell r="Q133">
            <v>0</v>
          </cell>
          <cell r="R133">
            <v>250000</v>
          </cell>
          <cell r="S133">
            <v>250000</v>
          </cell>
          <cell r="W133">
            <v>0</v>
          </cell>
        </row>
        <row r="134">
          <cell r="A134">
            <v>1.0900000000000001</v>
          </cell>
          <cell r="B134" t="str">
            <v>IMPUESTOS</v>
          </cell>
          <cell r="Q134">
            <v>0</v>
          </cell>
          <cell r="S134">
            <v>1550000</v>
          </cell>
          <cell r="T134">
            <v>1050000</v>
          </cell>
          <cell r="U134">
            <v>500000</v>
          </cell>
          <cell r="V134">
            <v>0.47619047619047616</v>
          </cell>
          <cell r="W134">
            <v>1550000</v>
          </cell>
          <cell r="X134">
            <v>0</v>
          </cell>
          <cell r="Y134">
            <v>1550000</v>
          </cell>
          <cell r="Z134">
            <v>0</v>
          </cell>
        </row>
        <row r="135">
          <cell r="A135" t="str">
            <v>1.09.02</v>
          </cell>
          <cell r="B135" t="str">
            <v>Impuesto sobre bienes inmuebles</v>
          </cell>
          <cell r="Q135">
            <v>0</v>
          </cell>
          <cell r="U135">
            <v>0</v>
          </cell>
        </row>
        <row r="136">
          <cell r="A136" t="str">
            <v>1.09.99</v>
          </cell>
          <cell r="B136" t="str">
            <v>Otros impuestos</v>
          </cell>
          <cell r="Q136">
            <v>0</v>
          </cell>
          <cell r="S136">
            <v>1550000</v>
          </cell>
          <cell r="T136">
            <v>1050000</v>
          </cell>
          <cell r="U136">
            <v>500000</v>
          </cell>
          <cell r="V136">
            <v>0.47619047619047616</v>
          </cell>
          <cell r="W136">
            <v>1550000</v>
          </cell>
          <cell r="Y136">
            <v>1550000</v>
          </cell>
          <cell r="Z136">
            <v>0</v>
          </cell>
        </row>
        <row r="137">
          <cell r="B137" t="str">
            <v>Derechos de circulación</v>
          </cell>
          <cell r="C137" t="str">
            <v>Serv Generales</v>
          </cell>
          <cell r="Q137">
            <v>0</v>
          </cell>
          <cell r="R137">
            <v>1500000</v>
          </cell>
          <cell r="S137">
            <v>1500000</v>
          </cell>
          <cell r="W137">
            <v>0</v>
          </cell>
        </row>
        <row r="138">
          <cell r="B138" t="str">
            <v>Especies fiscales</v>
          </cell>
          <cell r="Q138">
            <v>0</v>
          </cell>
          <cell r="R138">
            <v>50000</v>
          </cell>
          <cell r="S138">
            <v>50000</v>
          </cell>
          <cell r="W138">
            <v>0</v>
          </cell>
        </row>
        <row r="139">
          <cell r="A139" t="str">
            <v>1.99</v>
          </cell>
          <cell r="B139" t="str">
            <v>SERVICIOS DIVERSOS</v>
          </cell>
          <cell r="Q139">
            <v>0</v>
          </cell>
          <cell r="S139">
            <v>2200000</v>
          </cell>
          <cell r="T139">
            <v>2200000</v>
          </cell>
          <cell r="U139">
            <v>0</v>
          </cell>
          <cell r="V139">
            <v>0</v>
          </cell>
          <cell r="W139">
            <v>2200000</v>
          </cell>
          <cell r="X139">
            <v>0</v>
          </cell>
          <cell r="Y139">
            <v>2200000</v>
          </cell>
          <cell r="Z139">
            <v>0</v>
          </cell>
        </row>
        <row r="140">
          <cell r="A140" t="str">
            <v>1.99.01</v>
          </cell>
          <cell r="B140" t="str">
            <v>Servicios de regulación</v>
          </cell>
          <cell r="Q140">
            <v>0</v>
          </cell>
          <cell r="U140">
            <v>0</v>
          </cell>
        </row>
        <row r="141">
          <cell r="A141" t="str">
            <v>1.99.02</v>
          </cell>
          <cell r="B141" t="str">
            <v>Intereses moratorios y multas</v>
          </cell>
          <cell r="Q141">
            <v>0</v>
          </cell>
          <cell r="S141">
            <v>200000</v>
          </cell>
          <cell r="T141">
            <v>200000</v>
          </cell>
          <cell r="U141">
            <v>0</v>
          </cell>
          <cell r="V141">
            <v>0</v>
          </cell>
          <cell r="W141">
            <v>200000</v>
          </cell>
          <cell r="Y141">
            <v>200000</v>
          </cell>
          <cell r="Z141">
            <v>0</v>
          </cell>
        </row>
        <row r="142">
          <cell r="B142" t="str">
            <v xml:space="preserve">Intereses y multas </v>
          </cell>
          <cell r="Q142">
            <v>0</v>
          </cell>
          <cell r="R142">
            <v>200000</v>
          </cell>
          <cell r="S142">
            <v>200000</v>
          </cell>
          <cell r="W142">
            <v>0</v>
          </cell>
        </row>
        <row r="143">
          <cell r="A143" t="str">
            <v>1.99.03</v>
          </cell>
          <cell r="B143" t="str">
            <v>Gastos de oficinas en el exterior</v>
          </cell>
          <cell r="Q143">
            <v>0</v>
          </cell>
          <cell r="U143">
            <v>0</v>
          </cell>
        </row>
        <row r="144">
          <cell r="A144" t="str">
            <v>1.99.04</v>
          </cell>
          <cell r="B144" t="str">
            <v>Gastos de misiones especiales en el exterior</v>
          </cell>
          <cell r="Q144">
            <v>0</v>
          </cell>
          <cell r="U144">
            <v>0</v>
          </cell>
        </row>
        <row r="145">
          <cell r="A145" t="str">
            <v>1.99.05</v>
          </cell>
          <cell r="B145" t="str">
            <v>Deducibles</v>
          </cell>
          <cell r="Q145">
            <v>0</v>
          </cell>
          <cell r="S145">
            <v>2000000</v>
          </cell>
          <cell r="T145">
            <v>2000000</v>
          </cell>
          <cell r="U145">
            <v>0</v>
          </cell>
          <cell r="V145">
            <v>0</v>
          </cell>
          <cell r="W145">
            <v>2000000</v>
          </cell>
          <cell r="Y145">
            <v>2000000</v>
          </cell>
          <cell r="Z145">
            <v>0</v>
          </cell>
        </row>
        <row r="146">
          <cell r="B146" t="str">
            <v>Deducibles de vehículos</v>
          </cell>
          <cell r="C146" t="str">
            <v>Serv Generales</v>
          </cell>
          <cell r="Q146">
            <v>0</v>
          </cell>
          <cell r="R146">
            <v>2000000</v>
          </cell>
          <cell r="S146">
            <v>2000000</v>
          </cell>
          <cell r="W146">
            <v>0</v>
          </cell>
        </row>
        <row r="147">
          <cell r="A147" t="str">
            <v>1.99.99</v>
          </cell>
          <cell r="B147" t="str">
            <v>Otros servicios no especificados</v>
          </cell>
          <cell r="Q147">
            <v>0</v>
          </cell>
          <cell r="U147">
            <v>0</v>
          </cell>
        </row>
        <row r="148">
          <cell r="A148">
            <v>2</v>
          </cell>
          <cell r="B148" t="str">
            <v>MATERIALES Y SUMINISTROS</v>
          </cell>
          <cell r="Q148">
            <v>0</v>
          </cell>
          <cell r="S148">
            <v>87664290</v>
          </cell>
          <cell r="T148">
            <v>69153000</v>
          </cell>
          <cell r="U148">
            <v>18511290</v>
          </cell>
          <cell r="V148">
            <v>0.26768600060734893</v>
          </cell>
          <cell r="W148">
            <v>67858290</v>
          </cell>
          <cell r="X148">
            <v>19806000</v>
          </cell>
          <cell r="Y148">
            <v>73505170</v>
          </cell>
          <cell r="Z148">
            <v>13599120</v>
          </cell>
          <cell r="AA148">
            <v>3000000</v>
          </cell>
        </row>
        <row r="149">
          <cell r="A149" t="str">
            <v>2.01</v>
          </cell>
          <cell r="B149" t="str">
            <v>PRODUCTOS QUÍMICOS Y CONEXOS</v>
          </cell>
          <cell r="Q149">
            <v>0</v>
          </cell>
          <cell r="S149">
            <v>54475000</v>
          </cell>
          <cell r="T149">
            <v>45350000</v>
          </cell>
          <cell r="U149">
            <v>9125000</v>
          </cell>
          <cell r="V149">
            <v>0.20121278941565601</v>
          </cell>
          <cell r="W149">
            <v>45425000</v>
          </cell>
          <cell r="X149">
            <v>9050000</v>
          </cell>
          <cell r="Y149">
            <v>49425000</v>
          </cell>
          <cell r="Z149">
            <v>5050000</v>
          </cell>
          <cell r="AA149">
            <v>1000000</v>
          </cell>
        </row>
        <row r="150">
          <cell r="A150" t="str">
            <v>2.01.01</v>
          </cell>
          <cell r="B150" t="str">
            <v>Combustibles y lubricantes</v>
          </cell>
          <cell r="Q150">
            <v>0</v>
          </cell>
          <cell r="S150">
            <v>35000000</v>
          </cell>
          <cell r="T150">
            <v>32000000</v>
          </cell>
          <cell r="U150">
            <v>3000000</v>
          </cell>
          <cell r="V150">
            <v>9.375E-2</v>
          </cell>
          <cell r="W150">
            <v>32000000</v>
          </cell>
          <cell r="X150">
            <v>3000000</v>
          </cell>
          <cell r="Y150">
            <v>35000000</v>
          </cell>
        </row>
        <row r="151">
          <cell r="B151" t="str">
            <v>Combustible para vehículos</v>
          </cell>
          <cell r="C151" t="str">
            <v>Serv Generales</v>
          </cell>
          <cell r="Q151">
            <v>0</v>
          </cell>
          <cell r="R151">
            <v>35000000</v>
          </cell>
          <cell r="S151">
            <v>35000000</v>
          </cell>
          <cell r="W151">
            <v>0</v>
          </cell>
        </row>
        <row r="152">
          <cell r="A152" t="str">
            <v>2.01.02</v>
          </cell>
          <cell r="B152" t="str">
            <v>Productos farmacéuticos y medicinales</v>
          </cell>
          <cell r="Q152">
            <v>0</v>
          </cell>
          <cell r="S152">
            <v>0</v>
          </cell>
          <cell r="U152">
            <v>0</v>
          </cell>
          <cell r="W152">
            <v>0</v>
          </cell>
        </row>
        <row r="153">
          <cell r="A153" t="str">
            <v>2.01.03</v>
          </cell>
          <cell r="B153" t="str">
            <v>Productos veterinarios</v>
          </cell>
          <cell r="Q153">
            <v>0</v>
          </cell>
          <cell r="U153">
            <v>0</v>
          </cell>
        </row>
        <row r="154">
          <cell r="A154" t="str">
            <v>2.01.04</v>
          </cell>
          <cell r="B154" t="str">
            <v xml:space="preserve">Tintas, pinturas y diluyentes </v>
          </cell>
          <cell r="Q154">
            <v>0</v>
          </cell>
          <cell r="S154">
            <v>19400000</v>
          </cell>
          <cell r="T154">
            <v>13350000</v>
          </cell>
          <cell r="U154">
            <v>6050000</v>
          </cell>
          <cell r="V154">
            <v>0.45318352059925093</v>
          </cell>
          <cell r="W154">
            <v>13350000</v>
          </cell>
          <cell r="X154">
            <v>6050000</v>
          </cell>
          <cell r="Y154">
            <v>14350000</v>
          </cell>
          <cell r="Z154">
            <v>5050000</v>
          </cell>
          <cell r="AA154">
            <v>1000000</v>
          </cell>
        </row>
        <row r="155">
          <cell r="B155" t="str">
            <v>Tonner y tintas</v>
          </cell>
          <cell r="C155" t="str">
            <v>Proveeduría</v>
          </cell>
          <cell r="Q155">
            <v>0</v>
          </cell>
          <cell r="R155">
            <v>19400000</v>
          </cell>
          <cell r="S155">
            <v>19400000</v>
          </cell>
          <cell r="W155">
            <v>0</v>
          </cell>
        </row>
        <row r="156">
          <cell r="B156" t="str">
            <v>Pintura y diluyentes y otros</v>
          </cell>
          <cell r="Q156">
            <v>0</v>
          </cell>
          <cell r="U156">
            <v>0</v>
          </cell>
        </row>
        <row r="157">
          <cell r="A157" t="str">
            <v>2.01.99</v>
          </cell>
          <cell r="B157" t="str">
            <v>Otros productos químicos</v>
          </cell>
          <cell r="Q157">
            <v>0</v>
          </cell>
          <cell r="S157">
            <v>75000</v>
          </cell>
          <cell r="T157">
            <v>0</v>
          </cell>
          <cell r="U157">
            <v>75000</v>
          </cell>
          <cell r="W157">
            <v>75000</v>
          </cell>
          <cell r="X157">
            <v>0</v>
          </cell>
          <cell r="Y157">
            <v>75000</v>
          </cell>
          <cell r="Z157">
            <v>0</v>
          </cell>
        </row>
        <row r="158">
          <cell r="B158" t="str">
            <v>Insecticidas y otros</v>
          </cell>
          <cell r="Q158">
            <v>0</v>
          </cell>
          <cell r="S158">
            <v>0</v>
          </cell>
          <cell r="W158">
            <v>0</v>
          </cell>
        </row>
        <row r="159">
          <cell r="B159" t="str">
            <v>Silicon</v>
          </cell>
          <cell r="C159" t="str">
            <v>Serv Generales</v>
          </cell>
          <cell r="Q159">
            <v>0</v>
          </cell>
          <cell r="R159">
            <v>75000</v>
          </cell>
          <cell r="S159">
            <v>75000</v>
          </cell>
          <cell r="W159">
            <v>0</v>
          </cell>
        </row>
        <row r="160">
          <cell r="A160" t="str">
            <v>2.02</v>
          </cell>
          <cell r="B160" t="str">
            <v xml:space="preserve">ALIMENTOS Y PRODUCTOS AGROPECUARIOS </v>
          </cell>
          <cell r="Q160">
            <v>0</v>
          </cell>
          <cell r="S160">
            <v>560000</v>
          </cell>
          <cell r="T160">
            <v>0</v>
          </cell>
          <cell r="U160">
            <v>560000</v>
          </cell>
          <cell r="W160">
            <v>0</v>
          </cell>
          <cell r="X160">
            <v>560000</v>
          </cell>
          <cell r="Y160">
            <v>0</v>
          </cell>
          <cell r="Z160">
            <v>0</v>
          </cell>
        </row>
        <row r="161">
          <cell r="A161" t="str">
            <v>2.02.01</v>
          </cell>
          <cell r="B161" t="str">
            <v>Productos pecuarios y otras especies</v>
          </cell>
          <cell r="Q161">
            <v>0</v>
          </cell>
          <cell r="U161">
            <v>0</v>
          </cell>
        </row>
        <row r="162">
          <cell r="A162" t="str">
            <v>2.02.02</v>
          </cell>
          <cell r="B162" t="str">
            <v>Productos agroforestales</v>
          </cell>
          <cell r="Q162">
            <v>0</v>
          </cell>
          <cell r="U162">
            <v>0</v>
          </cell>
        </row>
        <row r="163">
          <cell r="A163" t="str">
            <v>2.02.03</v>
          </cell>
          <cell r="B163" t="str">
            <v>Alimentos y bebidas</v>
          </cell>
          <cell r="Q163">
            <v>0</v>
          </cell>
          <cell r="S163">
            <v>560000</v>
          </cell>
          <cell r="T163">
            <v>0</v>
          </cell>
          <cell r="U163">
            <v>560000</v>
          </cell>
          <cell r="W163">
            <v>0</v>
          </cell>
          <cell r="X163">
            <v>560000</v>
          </cell>
          <cell r="Y163">
            <v>0</v>
          </cell>
        </row>
        <row r="164">
          <cell r="B164" t="str">
            <v>Abarrotes</v>
          </cell>
          <cell r="C164" t="str">
            <v>Desarrollo Inst.</v>
          </cell>
          <cell r="Q164">
            <v>0</v>
          </cell>
          <cell r="R164">
            <v>560000</v>
          </cell>
          <cell r="S164">
            <v>560000</v>
          </cell>
          <cell r="W164">
            <v>0</v>
          </cell>
        </row>
        <row r="165">
          <cell r="A165" t="str">
            <v>2.02.04</v>
          </cell>
          <cell r="B165" t="str">
            <v>Alimentos para animales</v>
          </cell>
          <cell r="Q165">
            <v>0</v>
          </cell>
          <cell r="U165">
            <v>0</v>
          </cell>
        </row>
        <row r="166">
          <cell r="A166" t="str">
            <v>2.03</v>
          </cell>
          <cell r="B166" t="str">
            <v>MATERIALES Y PRODUCTOS DE USO EN LA CONSTRUCCIÓN Y MANTENIMIENTO</v>
          </cell>
          <cell r="Q166">
            <v>0</v>
          </cell>
          <cell r="S166">
            <v>2820000</v>
          </cell>
          <cell r="T166">
            <v>3135000</v>
          </cell>
          <cell r="U166">
            <v>-315000</v>
          </cell>
          <cell r="V166">
            <v>-0.10047846889952153</v>
          </cell>
          <cell r="W166">
            <v>2820000</v>
          </cell>
          <cell r="X166">
            <v>0</v>
          </cell>
          <cell r="Y166">
            <v>2820000</v>
          </cell>
          <cell r="Z166">
            <v>0</v>
          </cell>
        </row>
        <row r="167">
          <cell r="A167" t="str">
            <v>2.03.01</v>
          </cell>
          <cell r="B167" t="str">
            <v>Materiales y productos metálicos</v>
          </cell>
          <cell r="Q167">
            <v>0</v>
          </cell>
          <cell r="S167">
            <v>300000</v>
          </cell>
          <cell r="T167">
            <v>350000</v>
          </cell>
          <cell r="U167">
            <v>-50000</v>
          </cell>
          <cell r="V167">
            <v>-0.14285714285714285</v>
          </cell>
          <cell r="W167">
            <v>300000</v>
          </cell>
          <cell r="Y167">
            <v>300000</v>
          </cell>
          <cell r="Z167">
            <v>0</v>
          </cell>
        </row>
        <row r="168">
          <cell r="B168" t="str">
            <v>Zinc, candados, cerraduras, tornillos, alambres, perfiles…</v>
          </cell>
          <cell r="C168" t="str">
            <v>Serv Generales</v>
          </cell>
          <cell r="R168">
            <v>300000</v>
          </cell>
          <cell r="S168">
            <v>300000</v>
          </cell>
          <cell r="W168">
            <v>0</v>
          </cell>
        </row>
        <row r="169">
          <cell r="A169" t="str">
            <v>2.03.02</v>
          </cell>
          <cell r="B169" t="str">
            <v>Materiales y productos minerales y asfálticos</v>
          </cell>
          <cell r="Q169">
            <v>0</v>
          </cell>
          <cell r="S169">
            <v>120000</v>
          </cell>
          <cell r="T169">
            <v>105000</v>
          </cell>
          <cell r="U169">
            <v>15000</v>
          </cell>
          <cell r="V169">
            <v>0.14285714285714285</v>
          </cell>
          <cell r="W169">
            <v>120000</v>
          </cell>
          <cell r="Y169">
            <v>120000</v>
          </cell>
          <cell r="Z169">
            <v>0</v>
          </cell>
        </row>
        <row r="170">
          <cell r="B170" t="str">
            <v>Concremix, gypsum y fibrolit</v>
          </cell>
          <cell r="C170" t="str">
            <v>Serv Generales</v>
          </cell>
          <cell r="R170">
            <v>120000</v>
          </cell>
          <cell r="S170">
            <v>120000</v>
          </cell>
          <cell r="W170">
            <v>0</v>
          </cell>
        </row>
        <row r="171">
          <cell r="A171" t="str">
            <v>2.03.03</v>
          </cell>
          <cell r="B171" t="str">
            <v>Madera y sus derivados</v>
          </cell>
          <cell r="Q171">
            <v>0</v>
          </cell>
          <cell r="S171">
            <v>50000</v>
          </cell>
          <cell r="T171">
            <v>35000</v>
          </cell>
          <cell r="U171">
            <v>15000</v>
          </cell>
          <cell r="V171">
            <v>0.42857142857142855</v>
          </cell>
          <cell r="W171">
            <v>50000</v>
          </cell>
          <cell r="Y171">
            <v>50000</v>
          </cell>
          <cell r="Z171">
            <v>0</v>
          </cell>
        </row>
        <row r="172">
          <cell r="B172" t="str">
            <v>Tablilla, reglas, madera prensada, puertas…</v>
          </cell>
          <cell r="C172" t="str">
            <v>Serv Generales</v>
          </cell>
          <cell r="R172">
            <v>50000</v>
          </cell>
          <cell r="S172">
            <v>50000</v>
          </cell>
          <cell r="W172">
            <v>0</v>
          </cell>
        </row>
        <row r="173">
          <cell r="A173" t="str">
            <v>2.03.04</v>
          </cell>
          <cell r="B173" t="str">
            <v>Materiales y productos eléctricos, telefónicos y de cómputo</v>
          </cell>
          <cell r="Q173">
            <v>0</v>
          </cell>
          <cell r="S173">
            <v>2000000</v>
          </cell>
          <cell r="T173">
            <v>2400000</v>
          </cell>
          <cell r="U173">
            <v>-400000</v>
          </cell>
          <cell r="V173">
            <v>-0.16666666666666666</v>
          </cell>
          <cell r="W173">
            <v>2000000</v>
          </cell>
          <cell r="Y173">
            <v>2000000</v>
          </cell>
          <cell r="Z173">
            <v>0</v>
          </cell>
        </row>
        <row r="174">
          <cell r="B174" t="str">
            <v>Suministros eléctricos, baterías UPS, baterías varias…repuestos Central  teléf.</v>
          </cell>
          <cell r="C174" t="str">
            <v>Serv Generales</v>
          </cell>
          <cell r="R174">
            <v>2000000</v>
          </cell>
          <cell r="S174">
            <v>2000000</v>
          </cell>
          <cell r="W174">
            <v>0</v>
          </cell>
        </row>
        <row r="175">
          <cell r="A175" t="str">
            <v>2.03.05</v>
          </cell>
          <cell r="B175" t="str">
            <v>Materiales y productos de vidrio</v>
          </cell>
          <cell r="Q175">
            <v>0</v>
          </cell>
          <cell r="S175">
            <v>50000</v>
          </cell>
          <cell r="T175">
            <v>35000</v>
          </cell>
          <cell r="U175">
            <v>15000</v>
          </cell>
          <cell r="V175">
            <v>0.42857142857142855</v>
          </cell>
          <cell r="W175">
            <v>50000</v>
          </cell>
          <cell r="Y175">
            <v>50000</v>
          </cell>
          <cell r="Z175">
            <v>0</v>
          </cell>
        </row>
        <row r="176">
          <cell r="B176" t="str">
            <v>Espejo, celosías y vidrios</v>
          </cell>
          <cell r="C176" t="str">
            <v>Serv Generales</v>
          </cell>
          <cell r="R176">
            <v>50000</v>
          </cell>
          <cell r="S176">
            <v>50000</v>
          </cell>
          <cell r="W176">
            <v>0</v>
          </cell>
        </row>
        <row r="177">
          <cell r="A177" t="str">
            <v>2.03.06</v>
          </cell>
          <cell r="B177" t="str">
            <v>Materiales y productos de plástico</v>
          </cell>
          <cell r="Q177">
            <v>0</v>
          </cell>
          <cell r="S177">
            <v>150000</v>
          </cell>
          <cell r="T177">
            <v>70000</v>
          </cell>
          <cell r="U177">
            <v>80000</v>
          </cell>
          <cell r="V177">
            <v>1.1428571428571428</v>
          </cell>
          <cell r="W177">
            <v>150000</v>
          </cell>
          <cell r="Y177">
            <v>150000</v>
          </cell>
          <cell r="Z177">
            <v>0</v>
          </cell>
        </row>
        <row r="178">
          <cell r="B178" t="str">
            <v>Tuberías y accesorios de  PVC, canoas.</v>
          </cell>
          <cell r="C178" t="str">
            <v>Serv Generales</v>
          </cell>
          <cell r="R178">
            <v>150000</v>
          </cell>
          <cell r="S178">
            <v>150000</v>
          </cell>
          <cell r="W178">
            <v>0</v>
          </cell>
        </row>
        <row r="179">
          <cell r="A179" t="str">
            <v>2.03.99</v>
          </cell>
          <cell r="B179" t="str">
            <v>Otros materiales y productos de uso en la construcción</v>
          </cell>
          <cell r="Q179">
            <v>0</v>
          </cell>
          <cell r="S179">
            <v>150000</v>
          </cell>
          <cell r="T179">
            <v>140000</v>
          </cell>
          <cell r="U179">
            <v>10000</v>
          </cell>
          <cell r="V179">
            <v>7.1428571428571425E-2</v>
          </cell>
          <cell r="W179">
            <v>150000</v>
          </cell>
          <cell r="Y179">
            <v>150000</v>
          </cell>
          <cell r="Z179">
            <v>0</v>
          </cell>
        </row>
        <row r="180">
          <cell r="B180" t="str">
            <v>Accesorios para inodoro</v>
          </cell>
          <cell r="C180" t="str">
            <v>Serv Generales</v>
          </cell>
          <cell r="R180">
            <v>150000</v>
          </cell>
          <cell r="S180">
            <v>150000</v>
          </cell>
          <cell r="W180">
            <v>0</v>
          </cell>
        </row>
        <row r="181">
          <cell r="A181" t="str">
            <v>2.04</v>
          </cell>
          <cell r="B181" t="str">
            <v>HERRAMIENTAS, REPUESTOS Y ACCESORIOS</v>
          </cell>
          <cell r="Q181">
            <v>0</v>
          </cell>
          <cell r="S181">
            <v>810000</v>
          </cell>
          <cell r="T181">
            <v>1234000</v>
          </cell>
          <cell r="U181">
            <v>-424000</v>
          </cell>
          <cell r="V181">
            <v>-0.34359805510534847</v>
          </cell>
          <cell r="W181">
            <v>810000</v>
          </cell>
          <cell r="X181">
            <v>0</v>
          </cell>
          <cell r="Y181">
            <v>810000</v>
          </cell>
          <cell r="Z181">
            <v>0</v>
          </cell>
        </row>
        <row r="182">
          <cell r="A182" t="str">
            <v>2.04.01</v>
          </cell>
          <cell r="B182" t="str">
            <v>Herramientas e instrumentos</v>
          </cell>
          <cell r="Q182">
            <v>0</v>
          </cell>
          <cell r="S182">
            <v>810000</v>
          </cell>
          <cell r="T182">
            <v>1181000</v>
          </cell>
          <cell r="U182">
            <v>-371000</v>
          </cell>
          <cell r="V182">
            <v>-0.3141405588484335</v>
          </cell>
          <cell r="W182">
            <v>810000</v>
          </cell>
          <cell r="Y182">
            <v>810000</v>
          </cell>
          <cell r="Z182">
            <v>0</v>
          </cell>
        </row>
        <row r="183">
          <cell r="B183" t="str">
            <v>Gubias y cuchillas, brocas, llaves, y otros instrumentos</v>
          </cell>
          <cell r="C183" t="str">
            <v>Serv Generales</v>
          </cell>
          <cell r="R183">
            <v>400000</v>
          </cell>
          <cell r="S183">
            <v>400000</v>
          </cell>
          <cell r="W183">
            <v>0</v>
          </cell>
        </row>
        <row r="184">
          <cell r="B184" t="str">
            <v>Termohigrómetro</v>
          </cell>
          <cell r="C184" t="str">
            <v>Archivo</v>
          </cell>
          <cell r="R184">
            <v>35000</v>
          </cell>
          <cell r="S184">
            <v>35000</v>
          </cell>
          <cell r="W184">
            <v>0</v>
          </cell>
        </row>
        <row r="185">
          <cell r="B185" t="str">
            <v>Carritos para transportar documentos</v>
          </cell>
          <cell r="C185" t="str">
            <v>CIAD</v>
          </cell>
          <cell r="Q185">
            <v>0</v>
          </cell>
          <cell r="R185">
            <v>250000</v>
          </cell>
          <cell r="S185">
            <v>250000</v>
          </cell>
          <cell r="W185">
            <v>0</v>
          </cell>
        </row>
        <row r="186">
          <cell r="B186" t="str">
            <v>Termómetros infla rojo (digitales)</v>
          </cell>
          <cell r="C186" t="str">
            <v>C. emergencias</v>
          </cell>
          <cell r="R186">
            <v>100000</v>
          </cell>
          <cell r="S186">
            <v>100000</v>
          </cell>
          <cell r="W186">
            <v>0</v>
          </cell>
        </row>
        <row r="187">
          <cell r="B187" t="str">
            <v>Cubre bocas</v>
          </cell>
          <cell r="C187" t="str">
            <v>C. emergencias</v>
          </cell>
          <cell r="Q187">
            <v>0</v>
          </cell>
          <cell r="R187">
            <v>25000</v>
          </cell>
          <cell r="S187">
            <v>25000</v>
          </cell>
          <cell r="W187">
            <v>0</v>
          </cell>
        </row>
        <row r="188">
          <cell r="A188" t="str">
            <v>2.04.02</v>
          </cell>
          <cell r="B188" t="str">
            <v>Repuestos y accesorios</v>
          </cell>
          <cell r="Q188">
            <v>0</v>
          </cell>
          <cell r="S188">
            <v>0</v>
          </cell>
          <cell r="T188">
            <v>53000</v>
          </cell>
          <cell r="U188">
            <v>-53000</v>
          </cell>
          <cell r="V188">
            <v>-1</v>
          </cell>
          <cell r="W188">
            <v>0</v>
          </cell>
          <cell r="Y188">
            <v>0</v>
          </cell>
          <cell r="Z188">
            <v>0</v>
          </cell>
        </row>
        <row r="189">
          <cell r="B189" t="str">
            <v>Gatas y otros</v>
          </cell>
          <cell r="Q189">
            <v>0</v>
          </cell>
          <cell r="S189">
            <v>0</v>
          </cell>
          <cell r="W189">
            <v>0</v>
          </cell>
        </row>
        <row r="190">
          <cell r="A190" t="str">
            <v>2.05</v>
          </cell>
          <cell r="B190" t="str">
            <v>BIENES PARA LA PRODUCCIÓN Y COMERCIALIZACIÓN</v>
          </cell>
          <cell r="Q190">
            <v>0</v>
          </cell>
          <cell r="S190">
            <v>0</v>
          </cell>
          <cell r="T190">
            <v>0</v>
          </cell>
          <cell r="U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 t="str">
            <v>2.05.01</v>
          </cell>
          <cell r="B191" t="str">
            <v>Materia prima</v>
          </cell>
          <cell r="Q191">
            <v>0</v>
          </cell>
          <cell r="U191">
            <v>0</v>
          </cell>
        </row>
        <row r="192">
          <cell r="A192" t="str">
            <v>2.05.02</v>
          </cell>
          <cell r="B192" t="str">
            <v>Productos terminados</v>
          </cell>
          <cell r="Q192">
            <v>0</v>
          </cell>
          <cell r="U192">
            <v>0</v>
          </cell>
        </row>
        <row r="193">
          <cell r="A193" t="str">
            <v>2.05.03</v>
          </cell>
          <cell r="B193" t="str">
            <v>Energía eléctrica</v>
          </cell>
          <cell r="Q193">
            <v>0</v>
          </cell>
          <cell r="U193">
            <v>0</v>
          </cell>
        </row>
        <row r="194">
          <cell r="A194" t="str">
            <v>2.05.99</v>
          </cell>
          <cell r="B194" t="str">
            <v>Otros bienes para la producción y comercialización</v>
          </cell>
          <cell r="Q194">
            <v>0</v>
          </cell>
          <cell r="U194">
            <v>0</v>
          </cell>
        </row>
        <row r="195">
          <cell r="A195" t="str">
            <v>2.99</v>
          </cell>
          <cell r="B195" t="str">
            <v>ÚTILES, MATERIALES Y SUMINISTROS DIVERSOS</v>
          </cell>
          <cell r="Q195">
            <v>0</v>
          </cell>
          <cell r="S195">
            <v>28999290</v>
          </cell>
          <cell r="T195">
            <v>19434000</v>
          </cell>
          <cell r="U195">
            <v>9565290</v>
          </cell>
          <cell r="V195">
            <v>0.49219357826489657</v>
          </cell>
          <cell r="W195">
            <v>18803290</v>
          </cell>
          <cell r="X195">
            <v>10196000</v>
          </cell>
          <cell r="Y195">
            <v>20450170</v>
          </cell>
          <cell r="Z195">
            <v>8549120</v>
          </cell>
          <cell r="AA195">
            <v>2000000</v>
          </cell>
        </row>
        <row r="196">
          <cell r="A196" t="str">
            <v>2.99.01</v>
          </cell>
          <cell r="B196" t="str">
            <v>Útiles y materiales de oficina y cómputo</v>
          </cell>
          <cell r="Q196">
            <v>0</v>
          </cell>
          <cell r="S196">
            <v>3500000</v>
          </cell>
          <cell r="T196">
            <v>1800000</v>
          </cell>
          <cell r="U196">
            <v>1700000</v>
          </cell>
          <cell r="V196">
            <v>0.94444444444444442</v>
          </cell>
          <cell r="W196">
            <v>1800000</v>
          </cell>
          <cell r="X196">
            <v>1700000</v>
          </cell>
          <cell r="Y196">
            <v>1800000</v>
          </cell>
          <cell r="Z196">
            <v>1700000</v>
          </cell>
          <cell r="AA196">
            <v>1000000</v>
          </cell>
        </row>
        <row r="197">
          <cell r="B197" t="str">
            <v>(lapiceros, lápices, gomas, reglas, discos, cintas de impresión)</v>
          </cell>
          <cell r="C197" t="str">
            <v>Proveeduría</v>
          </cell>
          <cell r="Q197">
            <v>0</v>
          </cell>
          <cell r="R197">
            <v>3350000</v>
          </cell>
          <cell r="S197">
            <v>3350000</v>
          </cell>
          <cell r="W197">
            <v>0</v>
          </cell>
        </row>
        <row r="198">
          <cell r="B198" t="str">
            <v>Descansa pies (10)</v>
          </cell>
          <cell r="C198" t="str">
            <v>CIAD</v>
          </cell>
          <cell r="R198">
            <v>150000</v>
          </cell>
          <cell r="S198">
            <v>150000</v>
          </cell>
          <cell r="W198">
            <v>0</v>
          </cell>
        </row>
        <row r="199">
          <cell r="A199" t="str">
            <v>2.99.02</v>
          </cell>
          <cell r="B199" t="str">
            <v>Útiles y materiales médico, hospitalario y de investigación</v>
          </cell>
          <cell r="Q199">
            <v>0</v>
          </cell>
          <cell r="S199">
            <v>0</v>
          </cell>
          <cell r="U199">
            <v>0</v>
          </cell>
          <cell r="W199">
            <v>0</v>
          </cell>
        </row>
        <row r="200">
          <cell r="A200" t="str">
            <v>2.99.03</v>
          </cell>
          <cell r="B200" t="str">
            <v>Productos de papel, cartón e impresos</v>
          </cell>
          <cell r="Q200">
            <v>0</v>
          </cell>
          <cell r="S200">
            <v>23496000</v>
          </cell>
          <cell r="T200">
            <v>15000000</v>
          </cell>
          <cell r="U200">
            <v>8496000</v>
          </cell>
          <cell r="V200">
            <v>0.56640000000000001</v>
          </cell>
          <cell r="W200">
            <v>15000000</v>
          </cell>
          <cell r="X200">
            <v>8496000</v>
          </cell>
          <cell r="Y200">
            <v>16646880</v>
          </cell>
          <cell r="Z200">
            <v>6849120</v>
          </cell>
          <cell r="AA200">
            <v>1000000</v>
          </cell>
        </row>
        <row r="201">
          <cell r="B201" t="str">
            <v>Libros</v>
          </cell>
          <cell r="C201" t="str">
            <v>Biblioteca</v>
          </cell>
          <cell r="R201">
            <v>1336000</v>
          </cell>
          <cell r="S201">
            <v>1336000</v>
          </cell>
          <cell r="W201">
            <v>0</v>
          </cell>
        </row>
        <row r="202">
          <cell r="B202" t="str">
            <v>Papel todo tipo, suscripciones a periódicos,  libros, carpetas,…</v>
          </cell>
          <cell r="C202" t="str">
            <v>Proveeduría</v>
          </cell>
          <cell r="Q202">
            <v>0</v>
          </cell>
          <cell r="R202">
            <v>22160000</v>
          </cell>
          <cell r="S202">
            <v>22160000</v>
          </cell>
          <cell r="W202">
            <v>0</v>
          </cell>
        </row>
        <row r="203">
          <cell r="A203" t="str">
            <v>2.99.04</v>
          </cell>
          <cell r="B203" t="str">
            <v>Textiles y vestuario</v>
          </cell>
          <cell r="Q203">
            <v>0</v>
          </cell>
          <cell r="S203">
            <v>590000</v>
          </cell>
          <cell r="T203">
            <v>1608000</v>
          </cell>
          <cell r="U203">
            <v>-1018000</v>
          </cell>
          <cell r="V203">
            <v>-0.63308457711442789</v>
          </cell>
          <cell r="W203">
            <v>590000</v>
          </cell>
          <cell r="Y203">
            <v>590000</v>
          </cell>
          <cell r="Z203">
            <v>0</v>
          </cell>
        </row>
        <row r="204">
          <cell r="B204" t="str">
            <v>Persianas horizontales</v>
          </cell>
          <cell r="S204">
            <v>0</v>
          </cell>
          <cell r="W204">
            <v>0</v>
          </cell>
        </row>
        <row r="205">
          <cell r="B205" t="str">
            <v>Maletac on rodines</v>
          </cell>
          <cell r="C205" t="str">
            <v>Archivo</v>
          </cell>
          <cell r="R205">
            <v>90000</v>
          </cell>
          <cell r="S205">
            <v>90000</v>
          </cell>
          <cell r="W205">
            <v>0</v>
          </cell>
        </row>
        <row r="206">
          <cell r="B206" t="str">
            <v>zapatos, maletín camisetas</v>
          </cell>
          <cell r="C206" t="str">
            <v>Serv Generales</v>
          </cell>
          <cell r="Q206">
            <v>0</v>
          </cell>
          <cell r="R206">
            <v>500000</v>
          </cell>
          <cell r="S206">
            <v>500000</v>
          </cell>
          <cell r="W206">
            <v>0</v>
          </cell>
        </row>
        <row r="207">
          <cell r="A207" t="str">
            <v>2.99.05</v>
          </cell>
          <cell r="B207" t="str">
            <v>Útiles y materiales de limpieza</v>
          </cell>
          <cell r="Q207">
            <v>0</v>
          </cell>
          <cell r="S207">
            <v>850000</v>
          </cell>
          <cell r="T207">
            <v>850000</v>
          </cell>
          <cell r="U207">
            <v>0</v>
          </cell>
          <cell r="V207">
            <v>0</v>
          </cell>
          <cell r="W207">
            <v>850000</v>
          </cell>
          <cell r="Y207">
            <v>850000</v>
          </cell>
          <cell r="Z207">
            <v>0</v>
          </cell>
        </row>
        <row r="208">
          <cell r="B208" t="str">
            <v>Bolsas plást., cera p/vehículos, detergente, desod. ambiental,...</v>
          </cell>
          <cell r="C208" t="str">
            <v>Serv Generales</v>
          </cell>
          <cell r="Q208">
            <v>0</v>
          </cell>
          <cell r="R208">
            <v>850000</v>
          </cell>
          <cell r="S208">
            <v>850000</v>
          </cell>
          <cell r="W208">
            <v>0</v>
          </cell>
        </row>
        <row r="209">
          <cell r="A209" t="str">
            <v>2.99.06</v>
          </cell>
          <cell r="B209" t="str">
            <v>Útiles y materiales de resguardo y seguridad</v>
          </cell>
          <cell r="Q209">
            <v>0</v>
          </cell>
          <cell r="S209">
            <v>160000</v>
          </cell>
          <cell r="T209">
            <v>48000</v>
          </cell>
          <cell r="U209">
            <v>112000</v>
          </cell>
          <cell r="V209">
            <v>2.3333333333333335</v>
          </cell>
          <cell r="W209">
            <v>160000</v>
          </cell>
          <cell r="Y209">
            <v>160000</v>
          </cell>
          <cell r="Z209">
            <v>0</v>
          </cell>
        </row>
        <row r="210">
          <cell r="B210" t="str">
            <v>Zapatos seguridad ocup., triángulos, …</v>
          </cell>
          <cell r="C210" t="str">
            <v>Serv Generales</v>
          </cell>
          <cell r="Q210">
            <v>0</v>
          </cell>
          <cell r="R210">
            <v>100000</v>
          </cell>
          <cell r="S210">
            <v>100000</v>
          </cell>
          <cell r="W210">
            <v>0</v>
          </cell>
        </row>
        <row r="211">
          <cell r="B211" t="str">
            <v>Chalecos brigadas</v>
          </cell>
          <cell r="C211" t="str">
            <v>C. emergencias</v>
          </cell>
          <cell r="Q211">
            <v>0</v>
          </cell>
          <cell r="R211">
            <v>60000</v>
          </cell>
          <cell r="S211">
            <v>60000</v>
          </cell>
          <cell r="W211">
            <v>0</v>
          </cell>
        </row>
        <row r="212">
          <cell r="A212" t="str">
            <v>2.99.07</v>
          </cell>
          <cell r="B212" t="str">
            <v>Útiles y materiales de cocina y comedor</v>
          </cell>
          <cell r="Q212">
            <v>0</v>
          </cell>
          <cell r="S212">
            <v>95000</v>
          </cell>
          <cell r="T212">
            <v>95000</v>
          </cell>
          <cell r="U212">
            <v>0</v>
          </cell>
          <cell r="V212">
            <v>0</v>
          </cell>
          <cell r="W212">
            <v>95000</v>
          </cell>
          <cell r="Y212">
            <v>95000</v>
          </cell>
          <cell r="Z212">
            <v>0</v>
          </cell>
        </row>
        <row r="213">
          <cell r="B213" t="str">
            <v>Utensilios desechables (vasos, platos, cucharas, tenedores)</v>
          </cell>
          <cell r="C213" t="str">
            <v>Proveeduría</v>
          </cell>
          <cell r="Q213">
            <v>0</v>
          </cell>
          <cell r="R213">
            <v>95000</v>
          </cell>
          <cell r="S213">
            <v>95000</v>
          </cell>
          <cell r="W213">
            <v>0</v>
          </cell>
        </row>
        <row r="214">
          <cell r="A214" t="str">
            <v>2.99.99</v>
          </cell>
          <cell r="B214" t="str">
            <v>Otros útiles, materiales y suministros</v>
          </cell>
          <cell r="Q214">
            <v>0</v>
          </cell>
          <cell r="S214">
            <v>308290</v>
          </cell>
          <cell r="T214">
            <v>33000</v>
          </cell>
          <cell r="U214">
            <v>275290</v>
          </cell>
          <cell r="V214">
            <v>8.3421212121212118</v>
          </cell>
          <cell r="W214">
            <v>308290</v>
          </cell>
          <cell r="Y214">
            <v>308290</v>
          </cell>
          <cell r="Z214">
            <v>0</v>
          </cell>
        </row>
        <row r="215">
          <cell r="B215" t="str">
            <v>Baterías para foco, alfombras, calcomanías, placas, etc</v>
          </cell>
          <cell r="C215" t="str">
            <v>Proveeduría</v>
          </cell>
          <cell r="Q215">
            <v>0</v>
          </cell>
          <cell r="R215">
            <v>75000</v>
          </cell>
          <cell r="S215">
            <v>75000</v>
          </cell>
          <cell r="W215">
            <v>0</v>
          </cell>
        </row>
        <row r="216">
          <cell r="B216" t="str">
            <v>Quickpass</v>
          </cell>
          <cell r="C216" t="str">
            <v>Presupuesto</v>
          </cell>
          <cell r="R216">
            <v>213290</v>
          </cell>
          <cell r="S216">
            <v>213290</v>
          </cell>
          <cell r="W216">
            <v>0</v>
          </cell>
        </row>
        <row r="217">
          <cell r="B217" t="str">
            <v>guantes látex</v>
          </cell>
          <cell r="C217" t="str">
            <v>C. emergencias</v>
          </cell>
          <cell r="Q217">
            <v>0</v>
          </cell>
          <cell r="R217">
            <v>20000</v>
          </cell>
          <cell r="S217">
            <v>20000</v>
          </cell>
          <cell r="W217">
            <v>0</v>
          </cell>
        </row>
        <row r="218">
          <cell r="A218">
            <v>5</v>
          </cell>
          <cell r="B218" t="str">
            <v>BIENES DURADEROS</v>
          </cell>
          <cell r="Q218">
            <v>0</v>
          </cell>
          <cell r="S218">
            <v>294707000</v>
          </cell>
          <cell r="T218">
            <v>204794000</v>
          </cell>
          <cell r="U218">
            <v>89913000</v>
          </cell>
          <cell r="V218">
            <v>0.43904118284715371</v>
          </cell>
          <cell r="W218">
            <v>30000000</v>
          </cell>
          <cell r="X218">
            <v>264707000</v>
          </cell>
          <cell r="Y218">
            <v>101332000</v>
          </cell>
          <cell r="Z218">
            <v>193375000</v>
          </cell>
          <cell r="AA218">
            <v>122270000</v>
          </cell>
        </row>
        <row r="219">
          <cell r="A219" t="str">
            <v>5.01</v>
          </cell>
          <cell r="B219" t="str">
            <v>MAQUINARIA, EQUIPO Y MOBILARIO</v>
          </cell>
          <cell r="Q219">
            <v>0</v>
          </cell>
          <cell r="S219">
            <v>124707000</v>
          </cell>
          <cell r="T219">
            <v>39901000</v>
          </cell>
          <cell r="U219">
            <v>84806000</v>
          </cell>
          <cell r="V219">
            <v>2.1254103907170245</v>
          </cell>
          <cell r="W219">
            <v>0</v>
          </cell>
          <cell r="X219">
            <v>124707000</v>
          </cell>
          <cell r="Y219">
            <v>71332000</v>
          </cell>
          <cell r="Z219">
            <v>53375000</v>
          </cell>
          <cell r="AA219">
            <v>4000000</v>
          </cell>
        </row>
        <row r="220">
          <cell r="A220" t="str">
            <v>5.01.01</v>
          </cell>
          <cell r="B220" t="str">
            <v>Maquinaria y equipo para la producción</v>
          </cell>
          <cell r="Q220">
            <v>0</v>
          </cell>
          <cell r="U220">
            <v>0</v>
          </cell>
        </row>
        <row r="221">
          <cell r="Q221">
            <v>0</v>
          </cell>
          <cell r="U221">
            <v>0</v>
          </cell>
        </row>
        <row r="222">
          <cell r="A222" t="str">
            <v>5.01.02</v>
          </cell>
          <cell r="B222" t="str">
            <v>Equipo de transporte</v>
          </cell>
          <cell r="Q222">
            <v>0</v>
          </cell>
          <cell r="S222">
            <v>32000000</v>
          </cell>
          <cell r="T222">
            <v>16000000</v>
          </cell>
          <cell r="U222">
            <v>16000000</v>
          </cell>
          <cell r="V222">
            <v>1</v>
          </cell>
          <cell r="X222">
            <v>32000000</v>
          </cell>
          <cell r="Y222">
            <v>0</v>
          </cell>
          <cell r="Z222">
            <v>32000000</v>
          </cell>
        </row>
        <row r="223">
          <cell r="B223" t="str">
            <v xml:space="preserve">Vehículos </v>
          </cell>
          <cell r="C223" t="str">
            <v>Desarrollo Inst.</v>
          </cell>
          <cell r="Q223">
            <v>0</v>
          </cell>
          <cell r="R223">
            <v>32000000</v>
          </cell>
          <cell r="S223">
            <v>32000000</v>
          </cell>
          <cell r="W223">
            <v>0</v>
          </cell>
        </row>
        <row r="224">
          <cell r="A224" t="str">
            <v>5.01.03</v>
          </cell>
          <cell r="B224" t="str">
            <v>Equipo de comunicación</v>
          </cell>
          <cell r="Q224">
            <v>0</v>
          </cell>
          <cell r="S224">
            <v>1150000</v>
          </cell>
          <cell r="T224">
            <v>1676000</v>
          </cell>
          <cell r="U224">
            <v>-526000</v>
          </cell>
          <cell r="V224">
            <v>-0.31384248210023868</v>
          </cell>
          <cell r="W224">
            <v>0</v>
          </cell>
          <cell r="X224">
            <v>1150000</v>
          </cell>
          <cell r="Y224">
            <v>0</v>
          </cell>
          <cell r="Z224">
            <v>1150000</v>
          </cell>
        </row>
        <row r="225">
          <cell r="B225" t="str">
            <v>Radio Comunicadores</v>
          </cell>
          <cell r="C225" t="str">
            <v>C. emergencias</v>
          </cell>
          <cell r="R225">
            <v>450000</v>
          </cell>
          <cell r="S225">
            <v>450000</v>
          </cell>
          <cell r="W225">
            <v>0</v>
          </cell>
        </row>
        <row r="226">
          <cell r="B226" t="str">
            <v>FAX</v>
          </cell>
          <cell r="C226" t="str">
            <v>Archivo</v>
          </cell>
          <cell r="R226">
            <v>250000</v>
          </cell>
          <cell r="S226">
            <v>250000</v>
          </cell>
          <cell r="W226">
            <v>0</v>
          </cell>
        </row>
        <row r="227">
          <cell r="B227" t="str">
            <v>Proyector</v>
          </cell>
          <cell r="C227" t="str">
            <v>Ética</v>
          </cell>
          <cell r="Q227">
            <v>0</v>
          </cell>
          <cell r="R227">
            <v>450000</v>
          </cell>
          <cell r="S227">
            <v>450000</v>
          </cell>
          <cell r="W227">
            <v>0</v>
          </cell>
        </row>
        <row r="228">
          <cell r="A228" t="str">
            <v>5.01.04</v>
          </cell>
          <cell r="B228" t="str">
            <v>Equipo y mobiliario de oficina</v>
          </cell>
          <cell r="Q228">
            <v>0</v>
          </cell>
          <cell r="S228">
            <v>49630000</v>
          </cell>
          <cell r="T228">
            <v>9145000</v>
          </cell>
          <cell r="U228">
            <v>40485000</v>
          </cell>
          <cell r="V228">
            <v>4.4270092946965551</v>
          </cell>
          <cell r="X228">
            <v>49630000</v>
          </cell>
          <cell r="Y228">
            <v>30000000</v>
          </cell>
          <cell r="Z228">
            <v>19630000</v>
          </cell>
          <cell r="AA228">
            <v>4000000</v>
          </cell>
        </row>
        <row r="229">
          <cell r="B229" t="str">
            <v>Grapadora Eléctrica</v>
          </cell>
          <cell r="C229" t="str">
            <v>Archivo</v>
          </cell>
          <cell r="R229">
            <v>70000</v>
          </cell>
          <cell r="S229">
            <v>70000</v>
          </cell>
          <cell r="W229">
            <v>0</v>
          </cell>
        </row>
        <row r="230">
          <cell r="B230" t="str">
            <v xml:space="preserve">Archivo Móvil </v>
          </cell>
          <cell r="C230" t="str">
            <v>Desarrollo Inst.</v>
          </cell>
          <cell r="R230">
            <v>30000000</v>
          </cell>
          <cell r="S230">
            <v>30000000</v>
          </cell>
          <cell r="W230">
            <v>0</v>
          </cell>
        </row>
        <row r="231">
          <cell r="B231" t="str">
            <v>Mueble recep. (mesas y sillas) sillas de comedor de penal</v>
          </cell>
          <cell r="R231">
            <v>3500000</v>
          </cell>
          <cell r="S231">
            <v>3500000</v>
          </cell>
          <cell r="W231">
            <v>0</v>
          </cell>
        </row>
        <row r="232">
          <cell r="B232" t="str">
            <v>Mobiliario de Servicios Generales Recepcion de documentos</v>
          </cell>
          <cell r="R232">
            <v>2000000</v>
          </cell>
          <cell r="S232">
            <v>2000000</v>
          </cell>
          <cell r="W232">
            <v>0</v>
          </cell>
        </row>
        <row r="233">
          <cell r="B233" t="str">
            <v>Archivadores, bibliotecas, escritorios, sillas, aires acondicionados</v>
          </cell>
          <cell r="Q233">
            <v>0</v>
          </cell>
          <cell r="R233">
            <v>14060000</v>
          </cell>
          <cell r="S233">
            <v>14060000</v>
          </cell>
          <cell r="W233">
            <v>0</v>
          </cell>
        </row>
        <row r="234">
          <cell r="A234" t="str">
            <v>5.01.05</v>
          </cell>
          <cell r="B234" t="str">
            <v>Equipo y programas de  cómputo</v>
          </cell>
          <cell r="Q234">
            <v>0</v>
          </cell>
          <cell r="S234">
            <v>41332000</v>
          </cell>
          <cell r="T234">
            <v>12580000</v>
          </cell>
          <cell r="U234">
            <v>28752000</v>
          </cell>
          <cell r="V234">
            <v>2.2855325914149445</v>
          </cell>
          <cell r="X234">
            <v>41332000</v>
          </cell>
          <cell r="Y234">
            <v>41332000</v>
          </cell>
          <cell r="Z234">
            <v>0</v>
          </cell>
        </row>
        <row r="235">
          <cell r="B235" t="str">
            <v>Lector de códigos</v>
          </cell>
          <cell r="C235" t="str">
            <v>Archivo</v>
          </cell>
          <cell r="R235">
            <v>330000</v>
          </cell>
          <cell r="S235">
            <v>330000</v>
          </cell>
          <cell r="W235">
            <v>0</v>
          </cell>
        </row>
        <row r="236">
          <cell r="B236" t="str">
            <v>Portátiles, servidores, impresoras, scanner, UPS</v>
          </cell>
          <cell r="C236" t="str">
            <v>Informática</v>
          </cell>
          <cell r="R236">
            <v>40152000</v>
          </cell>
          <cell r="S236">
            <v>40152000</v>
          </cell>
          <cell r="W236">
            <v>0</v>
          </cell>
        </row>
        <row r="237">
          <cell r="B237" t="str">
            <v>Impresora</v>
          </cell>
          <cell r="C237" t="str">
            <v>Notaría</v>
          </cell>
          <cell r="R237">
            <v>850000</v>
          </cell>
          <cell r="S237">
            <v>850000</v>
          </cell>
          <cell r="W237">
            <v>0</v>
          </cell>
        </row>
        <row r="238">
          <cell r="A238" t="str">
            <v>5.01.06</v>
          </cell>
          <cell r="B238" t="str">
            <v>Equipo sanitario, de laboratorio e investigación</v>
          </cell>
          <cell r="Q238">
            <v>0</v>
          </cell>
          <cell r="S238">
            <v>595000</v>
          </cell>
          <cell r="T238">
            <v>0</v>
          </cell>
          <cell r="U238">
            <v>595000</v>
          </cell>
          <cell r="W238">
            <v>0</v>
          </cell>
          <cell r="X238">
            <v>595000</v>
          </cell>
          <cell r="Y238">
            <v>0</v>
          </cell>
          <cell r="Z238">
            <v>595000</v>
          </cell>
        </row>
        <row r="239">
          <cell r="B239" t="str">
            <v>Deshumificador</v>
          </cell>
          <cell r="C239" t="str">
            <v>Archivo</v>
          </cell>
          <cell r="R239">
            <v>115000</v>
          </cell>
          <cell r="S239">
            <v>115000</v>
          </cell>
          <cell r="W239">
            <v>0</v>
          </cell>
        </row>
        <row r="240">
          <cell r="B240" t="str">
            <v>Sillas de ruedas</v>
          </cell>
          <cell r="C240" t="str">
            <v>CIAD</v>
          </cell>
          <cell r="R240">
            <v>400000</v>
          </cell>
          <cell r="S240">
            <v>400000</v>
          </cell>
          <cell r="W240">
            <v>0</v>
          </cell>
        </row>
        <row r="241">
          <cell r="B241" t="str">
            <v>Glucómetros</v>
          </cell>
          <cell r="C241" t="str">
            <v>C. emergencias</v>
          </cell>
          <cell r="Q241">
            <v>0</v>
          </cell>
          <cell r="R241">
            <v>80000</v>
          </cell>
          <cell r="S241">
            <v>80000</v>
          </cell>
          <cell r="W241">
            <v>0</v>
          </cell>
        </row>
        <row r="242">
          <cell r="A242" t="str">
            <v>5.01.07</v>
          </cell>
          <cell r="B242" t="str">
            <v>Equipo y mobiliario educacional, deportivo y recreativo</v>
          </cell>
          <cell r="Q242">
            <v>0</v>
          </cell>
          <cell r="U242">
            <v>0</v>
          </cell>
        </row>
        <row r="243">
          <cell r="A243" t="str">
            <v>5.01.99</v>
          </cell>
          <cell r="B243" t="str">
            <v>Maquinaria y equipo diverso</v>
          </cell>
          <cell r="Q243">
            <v>0</v>
          </cell>
          <cell r="S243">
            <v>0</v>
          </cell>
          <cell r="T243">
            <v>500000</v>
          </cell>
          <cell r="U243">
            <v>-500000</v>
          </cell>
          <cell r="V243">
            <v>-1</v>
          </cell>
        </row>
        <row r="244">
          <cell r="A244" t="str">
            <v>5.02</v>
          </cell>
          <cell r="B244" t="str">
            <v>CONSTRUCCIONES, ADICIONES Y MEJORAS</v>
          </cell>
          <cell r="Q244">
            <v>0</v>
          </cell>
          <cell r="S244">
            <v>140000000</v>
          </cell>
          <cell r="T244">
            <v>134893000</v>
          </cell>
          <cell r="U244">
            <v>5107000</v>
          </cell>
          <cell r="V244">
            <v>3.7859636897392746E-2</v>
          </cell>
          <cell r="W244">
            <v>0</v>
          </cell>
          <cell r="X244">
            <v>140000000</v>
          </cell>
          <cell r="Y244">
            <v>0</v>
          </cell>
          <cell r="Z244">
            <v>140000000</v>
          </cell>
          <cell r="AA244">
            <v>118270000</v>
          </cell>
        </row>
        <row r="245">
          <cell r="A245" t="str">
            <v>5.02.01</v>
          </cell>
          <cell r="B245" t="str">
            <v>Edificios</v>
          </cell>
          <cell r="Q245">
            <v>0</v>
          </cell>
          <cell r="S245">
            <v>140000000</v>
          </cell>
          <cell r="T245">
            <v>134893000</v>
          </cell>
          <cell r="U245">
            <v>5107000</v>
          </cell>
          <cell r="V245">
            <v>3.7859636897392746E-2</v>
          </cell>
          <cell r="X245">
            <v>140000000</v>
          </cell>
          <cell r="Z245">
            <v>140000000</v>
          </cell>
          <cell r="AA245">
            <v>118270000</v>
          </cell>
        </row>
        <row r="246">
          <cell r="C246" t="str">
            <v>Desarrollo Inst.</v>
          </cell>
          <cell r="R246">
            <v>140000000</v>
          </cell>
          <cell r="S246">
            <v>140000000</v>
          </cell>
          <cell r="W246">
            <v>0</v>
          </cell>
        </row>
        <row r="247">
          <cell r="A247" t="str">
            <v>5.02.02</v>
          </cell>
          <cell r="B247" t="str">
            <v>Vías de comunicación terrestre</v>
          </cell>
          <cell r="Q247">
            <v>0</v>
          </cell>
          <cell r="U247">
            <v>0</v>
          </cell>
        </row>
        <row r="248">
          <cell r="A248" t="str">
            <v>5.02.03</v>
          </cell>
          <cell r="B248" t="str">
            <v>Vías férreas</v>
          </cell>
          <cell r="Q248">
            <v>0</v>
          </cell>
          <cell r="U248">
            <v>0</v>
          </cell>
        </row>
        <row r="249">
          <cell r="A249" t="str">
            <v>5.02.04</v>
          </cell>
          <cell r="B249" t="str">
            <v>Obras marítimas y fluviales</v>
          </cell>
          <cell r="Q249">
            <v>0</v>
          </cell>
          <cell r="U249">
            <v>0</v>
          </cell>
        </row>
        <row r="250">
          <cell r="A250" t="str">
            <v>5.02.05</v>
          </cell>
          <cell r="B250" t="str">
            <v>Aeropuertos</v>
          </cell>
          <cell r="Q250">
            <v>0</v>
          </cell>
          <cell r="U250">
            <v>0</v>
          </cell>
        </row>
        <row r="251">
          <cell r="A251" t="str">
            <v>5.02.06</v>
          </cell>
          <cell r="B251" t="str">
            <v>Obras Urbanísticas</v>
          </cell>
          <cell r="Q251">
            <v>0</v>
          </cell>
          <cell r="U251">
            <v>0</v>
          </cell>
        </row>
        <row r="252">
          <cell r="A252" t="str">
            <v>5.02.07</v>
          </cell>
          <cell r="B252" t="str">
            <v>Instalaciones</v>
          </cell>
          <cell r="Q252">
            <v>0</v>
          </cell>
          <cell r="U252">
            <v>0</v>
          </cell>
        </row>
        <row r="253">
          <cell r="A253" t="str">
            <v>5.02.99</v>
          </cell>
          <cell r="B253" t="str">
            <v>Otras construcciones adiciones y mejoras</v>
          </cell>
          <cell r="Q253">
            <v>0</v>
          </cell>
          <cell r="U253">
            <v>0</v>
          </cell>
        </row>
        <row r="254">
          <cell r="A254" t="str">
            <v>5.03</v>
          </cell>
          <cell r="B254" t="str">
            <v>BIENES PREEXISTENTES</v>
          </cell>
          <cell r="Q254">
            <v>0</v>
          </cell>
          <cell r="S254">
            <v>0</v>
          </cell>
          <cell r="T254">
            <v>0</v>
          </cell>
          <cell r="U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 t="str">
            <v>5.03.01</v>
          </cell>
          <cell r="B255" t="str">
            <v>Terrenos</v>
          </cell>
          <cell r="Q255">
            <v>0</v>
          </cell>
          <cell r="U255">
            <v>0</v>
          </cell>
        </row>
        <row r="256">
          <cell r="A256" t="str">
            <v>5.03.02</v>
          </cell>
          <cell r="B256" t="str">
            <v>Edificios preexistentes</v>
          </cell>
          <cell r="Q256">
            <v>0</v>
          </cell>
          <cell r="U256">
            <v>0</v>
          </cell>
        </row>
        <row r="257">
          <cell r="A257" t="str">
            <v>5.03.99</v>
          </cell>
          <cell r="B257" t="str">
            <v>Otras obras preexistentes</v>
          </cell>
          <cell r="Q257">
            <v>0</v>
          </cell>
          <cell r="U257">
            <v>0</v>
          </cell>
        </row>
        <row r="258">
          <cell r="A258" t="str">
            <v>5.99</v>
          </cell>
          <cell r="B258" t="str">
            <v>BIENES DURADEROS DIVERSOS</v>
          </cell>
          <cell r="Q258">
            <v>0</v>
          </cell>
          <cell r="S258">
            <v>30000000</v>
          </cell>
          <cell r="T258">
            <v>30000000</v>
          </cell>
          <cell r="U258">
            <v>0</v>
          </cell>
          <cell r="V258">
            <v>0</v>
          </cell>
          <cell r="W258">
            <v>30000000</v>
          </cell>
          <cell r="X258">
            <v>0</v>
          </cell>
          <cell r="Y258">
            <v>30000000</v>
          </cell>
          <cell r="Z258">
            <v>0</v>
          </cell>
        </row>
        <row r="259">
          <cell r="A259" t="str">
            <v>5.99.01</v>
          </cell>
          <cell r="B259" t="str">
            <v>Semovientes</v>
          </cell>
          <cell r="Q259">
            <v>0</v>
          </cell>
          <cell r="U259">
            <v>0</v>
          </cell>
        </row>
        <row r="260">
          <cell r="A260" t="str">
            <v>5.99.02</v>
          </cell>
          <cell r="B260" t="str">
            <v>Piezas y obras de colección</v>
          </cell>
          <cell r="Q260">
            <v>0</v>
          </cell>
          <cell r="U260">
            <v>0</v>
          </cell>
        </row>
        <row r="261">
          <cell r="A261" t="str">
            <v>5.99.03</v>
          </cell>
          <cell r="B261" t="str">
            <v>Bienes intangibles</v>
          </cell>
          <cell r="Q261">
            <v>0</v>
          </cell>
          <cell r="S261">
            <v>30000000</v>
          </cell>
          <cell r="T261">
            <v>30000000</v>
          </cell>
          <cell r="U261">
            <v>0</v>
          </cell>
          <cell r="V261">
            <v>0</v>
          </cell>
          <cell r="W261">
            <v>30000000</v>
          </cell>
          <cell r="Y261">
            <v>30000000</v>
          </cell>
          <cell r="Z261">
            <v>0</v>
          </cell>
        </row>
        <row r="262">
          <cell r="B262" t="str">
            <v xml:space="preserve">Licencias </v>
          </cell>
          <cell r="C262" t="str">
            <v>Informática</v>
          </cell>
          <cell r="Q262">
            <v>0</v>
          </cell>
          <cell r="R262">
            <v>30000000</v>
          </cell>
          <cell r="S262">
            <v>30000000</v>
          </cell>
          <cell r="W262">
            <v>0</v>
          </cell>
        </row>
        <row r="263">
          <cell r="A263">
            <v>6</v>
          </cell>
          <cell r="B263" t="str">
            <v>TRANSFERENCIAS CORRIENTES</v>
          </cell>
          <cell r="Q263">
            <v>0</v>
          </cell>
          <cell r="S263">
            <v>176500000</v>
          </cell>
          <cell r="T263">
            <v>65000000</v>
          </cell>
          <cell r="U263">
            <v>111500000</v>
          </cell>
          <cell r="V263">
            <v>1.7153846153846153</v>
          </cell>
          <cell r="W263">
            <v>63761220</v>
          </cell>
          <cell r="X263">
            <v>112738780</v>
          </cell>
          <cell r="Y263">
            <v>62836220</v>
          </cell>
          <cell r="Z263">
            <v>113663780</v>
          </cell>
          <cell r="AA263">
            <v>30000000</v>
          </cell>
        </row>
        <row r="264">
          <cell r="A264">
            <v>6.03</v>
          </cell>
          <cell r="B264" t="str">
            <v>PRESTACIONES</v>
          </cell>
          <cell r="Q264">
            <v>0</v>
          </cell>
          <cell r="S264">
            <v>170500000</v>
          </cell>
          <cell r="T264">
            <v>60000000</v>
          </cell>
          <cell r="U264">
            <v>110500000</v>
          </cell>
          <cell r="V264">
            <v>1.8416666666666666</v>
          </cell>
          <cell r="W264">
            <v>60000000</v>
          </cell>
          <cell r="X264">
            <v>110500000</v>
          </cell>
          <cell r="Y264">
            <v>60000000</v>
          </cell>
          <cell r="Z264">
            <v>110500000</v>
          </cell>
          <cell r="AA264">
            <v>30000000</v>
          </cell>
        </row>
        <row r="265">
          <cell r="A265" t="str">
            <v>6.03.01</v>
          </cell>
          <cell r="B265" t="str">
            <v>Prestaciones legales</v>
          </cell>
          <cell r="Q265">
            <v>0</v>
          </cell>
          <cell r="S265">
            <v>170500000</v>
          </cell>
          <cell r="T265">
            <v>60000000</v>
          </cell>
          <cell r="U265">
            <v>110500000</v>
          </cell>
          <cell r="V265">
            <v>1.8416666666666666</v>
          </cell>
          <cell r="W265">
            <v>60000000</v>
          </cell>
          <cell r="X265">
            <v>110500000</v>
          </cell>
          <cell r="Y265">
            <v>60000000</v>
          </cell>
          <cell r="Z265">
            <v>110500000</v>
          </cell>
          <cell r="AA265">
            <v>30000000</v>
          </cell>
        </row>
        <row r="266">
          <cell r="B266" t="str">
            <v>Oficio NGIRH-113-2015</v>
          </cell>
          <cell r="C266" t="str">
            <v>RH</v>
          </cell>
          <cell r="Q266">
            <v>0</v>
          </cell>
          <cell r="R266">
            <v>170500000</v>
          </cell>
          <cell r="S266">
            <v>170500000</v>
          </cell>
          <cell r="W266">
            <v>0</v>
          </cell>
        </row>
        <row r="267">
          <cell r="A267">
            <v>6.06</v>
          </cell>
          <cell r="B267" t="str">
            <v>OTRAS TRANSFERENCIAS CORRIENTES AL SECTOR PRIVADO</v>
          </cell>
          <cell r="Q267">
            <v>0</v>
          </cell>
          <cell r="S267">
            <v>6000000</v>
          </cell>
          <cell r="T267">
            <v>5000000</v>
          </cell>
          <cell r="U267">
            <v>1000000</v>
          </cell>
          <cell r="V267">
            <v>0.2</v>
          </cell>
          <cell r="W267">
            <v>3761220</v>
          </cell>
          <cell r="X267">
            <v>2238780</v>
          </cell>
          <cell r="Y267">
            <v>2836220</v>
          </cell>
          <cell r="Z267">
            <v>3163780</v>
          </cell>
        </row>
        <row r="268">
          <cell r="A268" t="str">
            <v>6.06.01</v>
          </cell>
          <cell r="B268" t="str">
            <v>Indemnizaciones</v>
          </cell>
          <cell r="Q268">
            <v>0</v>
          </cell>
          <cell r="S268">
            <v>6000000</v>
          </cell>
          <cell r="T268">
            <v>5000000</v>
          </cell>
          <cell r="U268">
            <v>1000000</v>
          </cell>
          <cell r="V268">
            <v>0.2</v>
          </cell>
          <cell r="W268">
            <v>3761220</v>
          </cell>
          <cell r="X268">
            <v>2238780</v>
          </cell>
          <cell r="Y268">
            <v>2836220</v>
          </cell>
          <cell r="Z268">
            <v>3163780</v>
          </cell>
        </row>
      </sheetData>
      <sheetData sheetId="3">
        <row r="9">
          <cell r="A9">
            <v>0</v>
          </cell>
          <cell r="C9" t="str">
            <v>REMUNERACIONES</v>
          </cell>
          <cell r="D9">
            <v>8148836100</v>
          </cell>
        </row>
        <row r="10">
          <cell r="A10" t="str">
            <v>0.01</v>
          </cell>
          <cell r="C10" t="str">
            <v>REMUNERACIONES BÁSICAS</v>
          </cell>
          <cell r="D10">
            <v>2805253100</v>
          </cell>
        </row>
        <row r="11">
          <cell r="A11" t="str">
            <v>0.01.01</v>
          </cell>
          <cell r="C11" t="str">
            <v xml:space="preserve">Sueldos para cargos fijos </v>
          </cell>
          <cell r="D11">
            <v>2800253100</v>
          </cell>
        </row>
        <row r="12">
          <cell r="A12" t="str">
            <v>0.01.02</v>
          </cell>
          <cell r="C12" t="str">
            <v>Jornales</v>
          </cell>
        </row>
        <row r="13">
          <cell r="A13" t="str">
            <v>0.01.03</v>
          </cell>
          <cell r="C13" t="str">
            <v>Servicios especiales</v>
          </cell>
        </row>
        <row r="14">
          <cell r="A14" t="str">
            <v>0.01.04</v>
          </cell>
          <cell r="C14" t="str">
            <v>Sueldos a base de comisión</v>
          </cell>
        </row>
        <row r="15">
          <cell r="A15" t="str">
            <v>0.01.05</v>
          </cell>
          <cell r="C15" t="str">
            <v xml:space="preserve">Suplencias </v>
          </cell>
          <cell r="D15">
            <v>5000000</v>
          </cell>
        </row>
        <row r="16">
          <cell r="A16" t="str">
            <v>0.02</v>
          </cell>
          <cell r="C16" t="str">
            <v>REMUNERACIONES EVENTUALES</v>
          </cell>
          <cell r="D16">
            <v>14000000</v>
          </cell>
        </row>
        <row r="17">
          <cell r="A17" t="str">
            <v>0.02.01</v>
          </cell>
          <cell r="C17" t="str">
            <v>Tiempo extraordinario</v>
          </cell>
          <cell r="D17">
            <v>14000000</v>
          </cell>
        </row>
        <row r="18">
          <cell r="A18" t="str">
            <v>0.02.02</v>
          </cell>
          <cell r="C18" t="str">
            <v>Recargo de funciones</v>
          </cell>
        </row>
        <row r="19">
          <cell r="A19" t="str">
            <v>0.02.03</v>
          </cell>
          <cell r="C19" t="str">
            <v>Disponibilidad laboral</v>
          </cell>
        </row>
        <row r="20">
          <cell r="A20" t="str">
            <v>0.02.04</v>
          </cell>
          <cell r="C20" t="str">
            <v>Compensación de vacaciones</v>
          </cell>
        </row>
        <row r="21">
          <cell r="A21" t="str">
            <v>0.02.05</v>
          </cell>
          <cell r="C21" t="str">
            <v>Dietas</v>
          </cell>
        </row>
        <row r="22">
          <cell r="A22" t="str">
            <v>0.03</v>
          </cell>
          <cell r="C22" t="str">
            <v>INCENTIVOS SALARIALES</v>
          </cell>
          <cell r="D22">
            <v>4096252000</v>
          </cell>
        </row>
        <row r="23">
          <cell r="A23" t="str">
            <v>0.03.01</v>
          </cell>
          <cell r="C23" t="str">
            <v>Retribución por años servidos</v>
          </cell>
          <cell r="D23">
            <v>747334000</v>
          </cell>
        </row>
        <row r="24">
          <cell r="A24" t="str">
            <v>0.03.02</v>
          </cell>
          <cell r="C24" t="str">
            <v>Restricción al ejercicio liberal de la profesión</v>
          </cell>
          <cell r="D24">
            <v>1853006000</v>
          </cell>
        </row>
        <row r="25">
          <cell r="A25" t="str">
            <v>0.03.03</v>
          </cell>
          <cell r="C25" t="str">
            <v>Decimotercer mes</v>
          </cell>
          <cell r="D25">
            <v>535110000</v>
          </cell>
        </row>
        <row r="26">
          <cell r="A26" t="str">
            <v>0.03.04</v>
          </cell>
          <cell r="C26" t="str">
            <v>Salario escolar</v>
          </cell>
          <cell r="D26">
            <v>448622000</v>
          </cell>
        </row>
        <row r="27">
          <cell r="A27" t="str">
            <v>0.03.99</v>
          </cell>
          <cell r="C27" t="str">
            <v>Otros incentivos salariales</v>
          </cell>
          <cell r="D27">
            <v>512180000</v>
          </cell>
        </row>
        <row r="28">
          <cell r="A28" t="str">
            <v>0.04</v>
          </cell>
          <cell r="C28" t="str">
            <v>CONTRIBUCIONES PATRONALES AL DESARROLLO Y LA SEGURIDAD SOCIAL</v>
          </cell>
          <cell r="D28">
            <v>622089000</v>
          </cell>
        </row>
        <row r="29">
          <cell r="A29" t="str">
            <v>0.04.01</v>
          </cell>
          <cell r="C29" t="str">
            <v>Contribución Patronal al Seguro de Salud de la Caja Costarricense de Seguro Social</v>
          </cell>
          <cell r="D29">
            <v>590187000</v>
          </cell>
        </row>
        <row r="30">
          <cell r="A30" t="str">
            <v>0.04.02</v>
          </cell>
          <cell r="C30" t="str">
            <v xml:space="preserve">Contribución Patronal al Instituto Mixto de Ayuda Social </v>
          </cell>
        </row>
        <row r="31">
          <cell r="A31" t="str">
            <v>0.04.03</v>
          </cell>
          <cell r="C31" t="str">
            <v xml:space="preserve">Contribución Patronal al Instituto Nacional de Aprendizaje  </v>
          </cell>
        </row>
        <row r="32">
          <cell r="A32" t="str">
            <v>0.04.04</v>
          </cell>
          <cell r="C32" t="str">
            <v>Contribución Patronal al Fondo de Desarrollo Social  y Asignaciones Familiares</v>
          </cell>
        </row>
        <row r="33">
          <cell r="A33" t="str">
            <v>0.04.05</v>
          </cell>
          <cell r="C33" t="str">
            <v>Contribución Patronal al Banco Popular y de Desarrollo  Comunal</v>
          </cell>
          <cell r="D33">
            <v>31902000</v>
          </cell>
        </row>
        <row r="34">
          <cell r="A34" t="str">
            <v>0.05</v>
          </cell>
          <cell r="C34" t="str">
            <v xml:space="preserve">CONTRIBUCIONES PATRONALES A FONDOS DE PENSIONES Y OTROS FONDOS DE CAPITALIZACIÓN </v>
          </cell>
          <cell r="D34">
            <v>611242000</v>
          </cell>
        </row>
        <row r="35">
          <cell r="A35" t="str">
            <v>0.05.01</v>
          </cell>
          <cell r="C35" t="str">
            <v xml:space="preserve">Contribución Patronal al Seguro de Pensiones de la Caja Costarricense de Seguro Social  </v>
          </cell>
          <cell r="D35">
            <v>324124000</v>
          </cell>
        </row>
        <row r="36">
          <cell r="A36" t="str">
            <v>0.05.02</v>
          </cell>
          <cell r="C36" t="str">
            <v xml:space="preserve">Aporte Patronal al Régimen Obligatorio de Pensiones  Complementarias </v>
          </cell>
          <cell r="D36">
            <v>95706000</v>
          </cell>
        </row>
        <row r="37">
          <cell r="A37" t="str">
            <v>0.05.03</v>
          </cell>
          <cell r="C37" t="str">
            <v xml:space="preserve">Aporte Patronal al Fondo de Capitalización Laboral </v>
          </cell>
          <cell r="D37">
            <v>191412000</v>
          </cell>
        </row>
        <row r="38">
          <cell r="A38" t="str">
            <v>0.05.04</v>
          </cell>
          <cell r="C38" t="str">
            <v>Contribución Patronal a otros fondos administrados por entes públicos</v>
          </cell>
        </row>
        <row r="39">
          <cell r="A39" t="str">
            <v>0.05.05</v>
          </cell>
          <cell r="C39" t="str">
            <v>Contribución Patronal a otros fondos administrados por entes privados</v>
          </cell>
        </row>
        <row r="40">
          <cell r="A40" t="str">
            <v>0.99</v>
          </cell>
          <cell r="C40" t="str">
            <v>REMUNERACIONES DIVERSAS</v>
          </cell>
          <cell r="D40">
            <v>0</v>
          </cell>
        </row>
        <row r="41">
          <cell r="A41" t="str">
            <v>0.99.01</v>
          </cell>
          <cell r="C41" t="str">
            <v>Gastos de representación personal</v>
          </cell>
          <cell r="D41">
            <v>0</v>
          </cell>
        </row>
        <row r="42">
          <cell r="A42" t="str">
            <v>0.99.99</v>
          </cell>
          <cell r="C42" t="str">
            <v>Otras remuneraciones</v>
          </cell>
        </row>
        <row r="43">
          <cell r="A43">
            <v>1</v>
          </cell>
          <cell r="C43" t="str">
            <v xml:space="preserve">SERVICIOS </v>
          </cell>
          <cell r="D43">
            <v>0</v>
          </cell>
        </row>
        <row r="44">
          <cell r="A44" t="str">
            <v>1.06</v>
          </cell>
          <cell r="C44" t="str">
            <v>SEGUROS, REASEGUROS Y OTRAS OBLIGACIONES</v>
          </cell>
          <cell r="D44">
            <v>0</v>
          </cell>
        </row>
        <row r="45">
          <cell r="A45" t="str">
            <v>1.06.01</v>
          </cell>
          <cell r="C45" t="str">
            <v xml:space="preserve">Seguros </v>
          </cell>
          <cell r="D45">
            <v>0</v>
          </cell>
        </row>
        <row r="46">
          <cell r="A46">
            <v>6</v>
          </cell>
          <cell r="C46" t="str">
            <v>TRANSFERENCIAS CORRIENTES</v>
          </cell>
          <cell r="D46">
            <v>72957000</v>
          </cell>
        </row>
        <row r="47">
          <cell r="A47" t="str">
            <v>6.01</v>
          </cell>
          <cell r="C47" t="str">
            <v>TRANSFERENCIAS CORRIENTES AL SECTOR PÚBLICO</v>
          </cell>
          <cell r="D47">
            <v>52957000</v>
          </cell>
        </row>
        <row r="48">
          <cell r="A48" t="str">
            <v>6.01.03</v>
          </cell>
          <cell r="B48">
            <v>200</v>
          </cell>
          <cell r="C48" t="str">
            <v>Transferencias corrientes a Instituciones Descentralizadas no  Empresariales</v>
          </cell>
          <cell r="D48">
            <v>37006000</v>
          </cell>
        </row>
        <row r="49">
          <cell r="A49" t="str">
            <v>6.01.03</v>
          </cell>
          <cell r="B49">
            <v>202</v>
          </cell>
          <cell r="C49" t="str">
            <v>Transferencias corrientes a Instituciones Descentralizadas no  Empresariales</v>
          </cell>
          <cell r="D49">
            <v>15951000</v>
          </cell>
        </row>
        <row r="50">
          <cell r="A50" t="str">
            <v>6.03</v>
          </cell>
          <cell r="C50" t="str">
            <v xml:space="preserve">PRESTACIONES </v>
          </cell>
          <cell r="D50">
            <v>20000000</v>
          </cell>
        </row>
        <row r="51">
          <cell r="A51" t="str">
            <v>6.03.01</v>
          </cell>
          <cell r="C51" t="str">
            <v>Prestaciones legales</v>
          </cell>
        </row>
        <row r="52">
          <cell r="A52" t="str">
            <v>6.03.99</v>
          </cell>
          <cell r="C52" t="str">
            <v>Otras prestaciones a terceras personas</v>
          </cell>
          <cell r="D52">
            <v>20000000</v>
          </cell>
        </row>
        <row r="53">
          <cell r="A53">
            <v>6.06</v>
          </cell>
          <cell r="C53" t="str">
            <v xml:space="preserve">OTRAS TRANSFERENCIAS CORRIENTES AL SECTOR PRIVADO </v>
          </cell>
          <cell r="D53">
            <v>0</v>
          </cell>
        </row>
        <row r="54">
          <cell r="A54" t="str">
            <v>6.06.01</v>
          </cell>
          <cell r="C54" t="str">
            <v>Indemnizaciones</v>
          </cell>
        </row>
      </sheetData>
      <sheetData sheetId="4">
        <row r="9">
          <cell r="A9">
            <v>0</v>
          </cell>
          <cell r="C9" t="str">
            <v>REMUNERACIONES</v>
          </cell>
          <cell r="D9">
            <v>8126861100</v>
          </cell>
          <cell r="E9">
            <v>8198870100</v>
          </cell>
          <cell r="F9">
            <v>72009000</v>
          </cell>
          <cell r="G9">
            <v>8162726100</v>
          </cell>
          <cell r="H9">
            <v>36144000</v>
          </cell>
          <cell r="I9">
            <v>13890000</v>
          </cell>
        </row>
        <row r="10">
          <cell r="A10" t="str">
            <v>0.01</v>
          </cell>
          <cell r="C10" t="str">
            <v>REMUNERACIONES BÁSICAS</v>
          </cell>
          <cell r="D10">
            <v>2794900100</v>
          </cell>
          <cell r="E10">
            <v>2825726100</v>
          </cell>
          <cell r="F10">
            <v>30826000</v>
          </cell>
          <cell r="G10">
            <v>2810253100</v>
          </cell>
          <cell r="H10">
            <v>15473000</v>
          </cell>
          <cell r="I10">
            <v>5000000</v>
          </cell>
        </row>
        <row r="11">
          <cell r="A11" t="str">
            <v>0.01.01</v>
          </cell>
          <cell r="C11" t="str">
            <v xml:space="preserve">Sueldos para cargos fijos </v>
          </cell>
          <cell r="D11">
            <v>2784900100</v>
          </cell>
          <cell r="E11">
            <v>2815726100</v>
          </cell>
          <cell r="F11">
            <v>30826000</v>
          </cell>
          <cell r="G11">
            <v>2800253100</v>
          </cell>
          <cell r="H11">
            <v>15473000</v>
          </cell>
          <cell r="I11">
            <v>0</v>
          </cell>
        </row>
        <row r="12">
          <cell r="A12" t="str">
            <v>0.01.02</v>
          </cell>
          <cell r="C12" t="str">
            <v>Jornales</v>
          </cell>
          <cell r="F12">
            <v>0</v>
          </cell>
          <cell r="H12">
            <v>0</v>
          </cell>
          <cell r="I12">
            <v>0</v>
          </cell>
        </row>
        <row r="13">
          <cell r="A13" t="str">
            <v>0.01.03</v>
          </cell>
          <cell r="C13" t="str">
            <v>Servicios especiales</v>
          </cell>
          <cell r="F13">
            <v>0</v>
          </cell>
          <cell r="H13">
            <v>0</v>
          </cell>
          <cell r="I13">
            <v>0</v>
          </cell>
        </row>
        <row r="14">
          <cell r="A14" t="str">
            <v>0.01.04</v>
          </cell>
          <cell r="C14" t="str">
            <v>Sueldos a base de comisión</v>
          </cell>
          <cell r="F14">
            <v>0</v>
          </cell>
          <cell r="H14">
            <v>0</v>
          </cell>
          <cell r="I14">
            <v>0</v>
          </cell>
        </row>
        <row r="15">
          <cell r="A15" t="str">
            <v>0.01.05</v>
          </cell>
          <cell r="C15" t="str">
            <v xml:space="preserve">Suplencias </v>
          </cell>
          <cell r="D15">
            <v>10000000</v>
          </cell>
          <cell r="E15">
            <v>10000000</v>
          </cell>
          <cell r="F15">
            <v>0</v>
          </cell>
          <cell r="G15">
            <v>10000000</v>
          </cell>
          <cell r="H15">
            <v>0</v>
          </cell>
          <cell r="I15">
            <v>5000000</v>
          </cell>
        </row>
        <row r="16">
          <cell r="A16" t="str">
            <v>0.02</v>
          </cell>
          <cell r="C16" t="str">
            <v>REMUNERACIONES EVENTUALES</v>
          </cell>
          <cell r="D16">
            <v>20000000</v>
          </cell>
          <cell r="E16">
            <v>20000000</v>
          </cell>
          <cell r="F16">
            <v>0</v>
          </cell>
          <cell r="G16">
            <v>20000000</v>
          </cell>
          <cell r="H16">
            <v>0</v>
          </cell>
          <cell r="I16">
            <v>6000000</v>
          </cell>
        </row>
        <row r="17">
          <cell r="A17" t="str">
            <v>0.02.01</v>
          </cell>
          <cell r="C17" t="str">
            <v>Tiempo extraordinario</v>
          </cell>
          <cell r="D17">
            <v>20000000</v>
          </cell>
          <cell r="E17">
            <v>20000000</v>
          </cell>
          <cell r="F17">
            <v>0</v>
          </cell>
          <cell r="G17">
            <v>20000000</v>
          </cell>
          <cell r="H17">
            <v>0</v>
          </cell>
          <cell r="I17">
            <v>6000000</v>
          </cell>
        </row>
        <row r="18">
          <cell r="A18" t="str">
            <v>0.02.02</v>
          </cell>
          <cell r="C18" t="str">
            <v>Recargo de funciones</v>
          </cell>
          <cell r="F18">
            <v>0</v>
          </cell>
          <cell r="H18">
            <v>0</v>
          </cell>
          <cell r="I18">
            <v>0</v>
          </cell>
        </row>
        <row r="19">
          <cell r="A19" t="str">
            <v>0.02.03</v>
          </cell>
          <cell r="C19" t="str">
            <v>Disponibilidad laboral</v>
          </cell>
          <cell r="F19">
            <v>0</v>
          </cell>
          <cell r="H19">
            <v>0</v>
          </cell>
          <cell r="I19">
            <v>0</v>
          </cell>
        </row>
        <row r="20">
          <cell r="A20" t="str">
            <v>0.02.04</v>
          </cell>
          <cell r="C20" t="str">
            <v>Compensación de vacaciones</v>
          </cell>
          <cell r="F20">
            <v>0</v>
          </cell>
          <cell r="H20">
            <v>0</v>
          </cell>
          <cell r="I20">
            <v>0</v>
          </cell>
        </row>
        <row r="21">
          <cell r="A21" t="str">
            <v>0.02.05</v>
          </cell>
          <cell r="C21" t="str">
            <v>Dietas</v>
          </cell>
          <cell r="F21">
            <v>0</v>
          </cell>
          <cell r="H21">
            <v>0</v>
          </cell>
          <cell r="I21">
            <v>0</v>
          </cell>
        </row>
        <row r="22">
          <cell r="A22" t="str">
            <v>0.03</v>
          </cell>
          <cell r="C22" t="str">
            <v>INCENTIVOS SALARIALES</v>
          </cell>
          <cell r="D22">
            <v>4081994000</v>
          </cell>
          <cell r="E22">
            <v>4112154000</v>
          </cell>
          <cell r="F22">
            <v>30160000</v>
          </cell>
          <cell r="G22">
            <v>4097016000</v>
          </cell>
          <cell r="H22">
            <v>15138000</v>
          </cell>
          <cell r="I22">
            <v>764000</v>
          </cell>
        </row>
        <row r="23">
          <cell r="A23" t="str">
            <v>0.03.01</v>
          </cell>
          <cell r="C23" t="str">
            <v>Retribución por años servidos</v>
          </cell>
          <cell r="D23">
            <v>747334000</v>
          </cell>
          <cell r="E23">
            <v>747334000</v>
          </cell>
          <cell r="F23">
            <v>0</v>
          </cell>
          <cell r="G23">
            <v>747334000</v>
          </cell>
          <cell r="H23">
            <v>0</v>
          </cell>
          <cell r="I23">
            <v>0</v>
          </cell>
        </row>
        <row r="24">
          <cell r="A24" t="str">
            <v>0.03.02</v>
          </cell>
          <cell r="C24" t="str">
            <v>Restricción al ejercicio liberal de la profesión</v>
          </cell>
          <cell r="D24">
            <v>1839956000</v>
          </cell>
          <cell r="E24">
            <v>1866157000</v>
          </cell>
          <cell r="F24">
            <v>26201000</v>
          </cell>
          <cell r="G24">
            <v>1853006000</v>
          </cell>
          <cell r="H24">
            <v>13151000</v>
          </cell>
          <cell r="I24">
            <v>0</v>
          </cell>
        </row>
        <row r="25">
          <cell r="A25" t="str">
            <v>0.03.03</v>
          </cell>
          <cell r="C25" t="str">
            <v>Decimotercer mes</v>
          </cell>
          <cell r="D25">
            <v>533902000</v>
          </cell>
          <cell r="E25">
            <v>537861000</v>
          </cell>
          <cell r="F25">
            <v>3959000</v>
          </cell>
          <cell r="G25">
            <v>535874000</v>
          </cell>
          <cell r="H25">
            <v>1987000</v>
          </cell>
          <cell r="I25">
            <v>764000</v>
          </cell>
        </row>
        <row r="26">
          <cell r="A26" t="str">
            <v>0.03.04</v>
          </cell>
          <cell r="C26" t="str">
            <v>Salario escolar</v>
          </cell>
          <cell r="D26">
            <v>448622000</v>
          </cell>
          <cell r="E26">
            <v>448622000</v>
          </cell>
          <cell r="F26">
            <v>0</v>
          </cell>
          <cell r="G26">
            <v>448622000</v>
          </cell>
          <cell r="H26">
            <v>0</v>
          </cell>
          <cell r="I26">
            <v>0</v>
          </cell>
        </row>
        <row r="27">
          <cell r="A27" t="str">
            <v>0.03.99</v>
          </cell>
          <cell r="C27" t="str">
            <v>Otros incentivos salariales</v>
          </cell>
          <cell r="D27">
            <v>512180000</v>
          </cell>
          <cell r="E27">
            <v>512180000</v>
          </cell>
          <cell r="F27">
            <v>0</v>
          </cell>
          <cell r="G27">
            <v>512180000</v>
          </cell>
          <cell r="H27">
            <v>0</v>
          </cell>
          <cell r="I27">
            <v>0</v>
          </cell>
        </row>
        <row r="28">
          <cell r="A28" t="str">
            <v>0.04</v>
          </cell>
          <cell r="C28" t="str">
            <v>CONTRIBUCIONES PATRONALES AL DESARROLLO Y LA SEGURIDAD SOCIAL</v>
          </cell>
          <cell r="D28">
            <v>620392000</v>
          </cell>
          <cell r="E28">
            <v>625952000</v>
          </cell>
          <cell r="F28">
            <v>5560000</v>
          </cell>
          <cell r="G28">
            <v>623161000</v>
          </cell>
          <cell r="H28">
            <v>2791000</v>
          </cell>
          <cell r="I28">
            <v>1072000</v>
          </cell>
        </row>
        <row r="29">
          <cell r="A29" t="str">
            <v>0.04.01</v>
          </cell>
          <cell r="C29" t="str">
            <v>Contribución Patronal al Seguro de Salud de la Caja Costarricense de Seguro Social</v>
          </cell>
          <cell r="D29">
            <v>588577000</v>
          </cell>
          <cell r="E29">
            <v>593852000</v>
          </cell>
          <cell r="F29">
            <v>5275000</v>
          </cell>
          <cell r="G29">
            <v>591204000</v>
          </cell>
          <cell r="H29">
            <v>2648000</v>
          </cell>
          <cell r="I29">
            <v>1017000</v>
          </cell>
        </row>
        <row r="30">
          <cell r="A30" t="str">
            <v>0.04.02</v>
          </cell>
          <cell r="C30" t="str">
            <v xml:space="preserve">Contribución Patronal al Instituto Mixto de Ayuda Social </v>
          </cell>
          <cell r="F30">
            <v>0</v>
          </cell>
          <cell r="H30">
            <v>0</v>
          </cell>
          <cell r="I30">
            <v>0</v>
          </cell>
        </row>
        <row r="31">
          <cell r="A31" t="str">
            <v>0.04.03</v>
          </cell>
          <cell r="C31" t="str">
            <v xml:space="preserve">Contribución Patronal al Instituto Nacional de Aprendizaje  </v>
          </cell>
          <cell r="F31">
            <v>0</v>
          </cell>
          <cell r="H31">
            <v>0</v>
          </cell>
          <cell r="I31">
            <v>0</v>
          </cell>
        </row>
        <row r="32">
          <cell r="A32" t="str">
            <v>0.04.04</v>
          </cell>
          <cell r="C32" t="str">
            <v>Contribución Patronal al Fondo de Desarrollo Social  y Asignaciones Familiares</v>
          </cell>
          <cell r="F32">
            <v>0</v>
          </cell>
          <cell r="H32">
            <v>0</v>
          </cell>
          <cell r="I32">
            <v>0</v>
          </cell>
        </row>
        <row r="33">
          <cell r="A33" t="str">
            <v>0.04.05</v>
          </cell>
          <cell r="C33" t="str">
            <v>Contribución Patronal al Banco Popular y de Desarrollo  Comunal</v>
          </cell>
          <cell r="D33">
            <v>31815000</v>
          </cell>
          <cell r="E33">
            <v>32100000</v>
          </cell>
          <cell r="F33">
            <v>285000</v>
          </cell>
          <cell r="G33">
            <v>31957000</v>
          </cell>
          <cell r="H33">
            <v>143000</v>
          </cell>
          <cell r="I33">
            <v>55000</v>
          </cell>
        </row>
        <row r="34">
          <cell r="A34" t="str">
            <v>0.05</v>
          </cell>
          <cell r="C34" t="str">
            <v xml:space="preserve">CONTRIBUCIONES PATRONALES A FONDOS DE PENSIONES Y OTROS FONDOS DE CAPITALIZACIÓN </v>
          </cell>
          <cell r="D34">
            <v>609575000</v>
          </cell>
          <cell r="E34">
            <v>615038000</v>
          </cell>
          <cell r="F34">
            <v>5463000</v>
          </cell>
          <cell r="G34">
            <v>612296000</v>
          </cell>
          <cell r="H34">
            <v>2742000</v>
          </cell>
          <cell r="I34">
            <v>1054000</v>
          </cell>
        </row>
        <row r="35">
          <cell r="A35" t="str">
            <v>0.05.01</v>
          </cell>
          <cell r="C35" t="str">
            <v xml:space="preserve">Contribución Patronal al Seguro de Pensiones de la Caja Costarricense de Seguro Social  </v>
          </cell>
          <cell r="D35">
            <v>323240000</v>
          </cell>
          <cell r="E35">
            <v>326137000</v>
          </cell>
          <cell r="F35">
            <v>2897000</v>
          </cell>
          <cell r="G35">
            <v>324683000</v>
          </cell>
          <cell r="H35">
            <v>1454000</v>
          </cell>
          <cell r="I35">
            <v>559000</v>
          </cell>
        </row>
        <row r="36">
          <cell r="A36" t="str">
            <v>0.05.02</v>
          </cell>
          <cell r="C36" t="str">
            <v xml:space="preserve">Aporte Patronal al Régimen Obligatorio de Pensiones  Complementarias </v>
          </cell>
          <cell r="D36">
            <v>95445000</v>
          </cell>
          <cell r="E36">
            <v>96300000</v>
          </cell>
          <cell r="F36">
            <v>855000</v>
          </cell>
          <cell r="G36">
            <v>95871000</v>
          </cell>
          <cell r="H36">
            <v>429000</v>
          </cell>
          <cell r="I36">
            <v>165000</v>
          </cell>
        </row>
        <row r="37">
          <cell r="A37" t="str">
            <v>0.05.03</v>
          </cell>
          <cell r="C37" t="str">
            <v xml:space="preserve">Aporte Patronal al Fondo de Capitalización Laboral </v>
          </cell>
          <cell r="D37">
            <v>190890000</v>
          </cell>
          <cell r="E37">
            <v>192601000</v>
          </cell>
          <cell r="F37">
            <v>1711000</v>
          </cell>
          <cell r="G37">
            <v>191742000</v>
          </cell>
          <cell r="H37">
            <v>859000</v>
          </cell>
          <cell r="I37">
            <v>330000</v>
          </cell>
        </row>
        <row r="38">
          <cell r="A38" t="str">
            <v>0.05.04</v>
          </cell>
          <cell r="C38" t="str">
            <v>Contribución Patronal a otros fondos administrados por entes públicos</v>
          </cell>
          <cell r="F38">
            <v>0</v>
          </cell>
          <cell r="H38">
            <v>0</v>
          </cell>
          <cell r="I38">
            <v>0</v>
          </cell>
        </row>
        <row r="39">
          <cell r="A39" t="str">
            <v>0.05.05</v>
          </cell>
          <cell r="C39" t="str">
            <v>Contribución Patronal a otros fondos administrados por entes privados</v>
          </cell>
          <cell r="F39">
            <v>0</v>
          </cell>
          <cell r="H39">
            <v>0</v>
          </cell>
          <cell r="I39">
            <v>0</v>
          </cell>
        </row>
        <row r="40">
          <cell r="A40" t="str">
            <v>0.99</v>
          </cell>
          <cell r="C40" t="str">
            <v>REMUNERACIONES DIVERSAS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>0.99.01</v>
          </cell>
          <cell r="C41" t="str">
            <v>Gastos de representación personal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0.99.99</v>
          </cell>
          <cell r="C42" t="str">
            <v>Otras remuneraciones</v>
          </cell>
          <cell r="F42">
            <v>0</v>
          </cell>
          <cell r="H42">
            <v>0</v>
          </cell>
          <cell r="I42">
            <v>0</v>
          </cell>
        </row>
        <row r="43">
          <cell r="A43">
            <v>1</v>
          </cell>
          <cell r="C43" t="str">
            <v xml:space="preserve">SERVICIOS 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 t="str">
            <v>1.06</v>
          </cell>
          <cell r="C44" t="str">
            <v>SEGUROS, REASEGUROS Y OTRAS OBLIGACIONES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1.06.01</v>
          </cell>
          <cell r="C45" t="str">
            <v xml:space="preserve">Seguros 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6</v>
          </cell>
          <cell r="C46" t="str">
            <v>TRANSFERENCIAS CORRIENTES</v>
          </cell>
          <cell r="D46">
            <v>72812000</v>
          </cell>
          <cell r="E46">
            <v>73286000</v>
          </cell>
          <cell r="F46">
            <v>474000</v>
          </cell>
          <cell r="G46">
            <v>73048000</v>
          </cell>
          <cell r="H46">
            <v>238000</v>
          </cell>
          <cell r="I46">
            <v>91000</v>
          </cell>
        </row>
        <row r="47">
          <cell r="A47" t="str">
            <v>6.01</v>
          </cell>
          <cell r="C47" t="str">
            <v>TRANSFERENCIAS CORRIENTES AL SECTOR PÚBLICO</v>
          </cell>
          <cell r="D47">
            <v>52812000</v>
          </cell>
          <cell r="E47">
            <v>53286000</v>
          </cell>
          <cell r="F47">
            <v>474000</v>
          </cell>
          <cell r="G47">
            <v>53048000</v>
          </cell>
          <cell r="H47">
            <v>238000</v>
          </cell>
          <cell r="I47">
            <v>91000</v>
          </cell>
        </row>
        <row r="48">
          <cell r="A48" t="str">
            <v>6.01.03</v>
          </cell>
          <cell r="B48">
            <v>200</v>
          </cell>
          <cell r="C48" t="str">
            <v>Transferencias corrientes a Instituciones Descentralizadas no  Empresariales</v>
          </cell>
          <cell r="D48">
            <v>36905000</v>
          </cell>
          <cell r="E48">
            <v>37236000</v>
          </cell>
          <cell r="F48">
            <v>331000</v>
          </cell>
          <cell r="G48">
            <v>37070000</v>
          </cell>
          <cell r="H48">
            <v>166000</v>
          </cell>
          <cell r="I48">
            <v>64000</v>
          </cell>
        </row>
        <row r="49">
          <cell r="A49" t="str">
            <v>6.01.03</v>
          </cell>
          <cell r="B49">
            <v>202</v>
          </cell>
          <cell r="C49" t="str">
            <v>Transferencias corrientes a Instituciones Descentralizadas no  Empresariales</v>
          </cell>
          <cell r="D49">
            <v>15907000</v>
          </cell>
          <cell r="E49">
            <v>16050000</v>
          </cell>
          <cell r="F49">
            <v>143000</v>
          </cell>
          <cell r="G49">
            <v>15978000</v>
          </cell>
          <cell r="H49">
            <v>72000</v>
          </cell>
          <cell r="I49">
            <v>27000</v>
          </cell>
        </row>
        <row r="50">
          <cell r="A50" t="str">
            <v>6.03</v>
          </cell>
          <cell r="C50" t="str">
            <v xml:space="preserve">PRESTACIONES </v>
          </cell>
          <cell r="D50">
            <v>20000000</v>
          </cell>
          <cell r="E50">
            <v>20000000</v>
          </cell>
          <cell r="F50">
            <v>0</v>
          </cell>
          <cell r="G50">
            <v>20000000</v>
          </cell>
          <cell r="H50">
            <v>0</v>
          </cell>
          <cell r="I50">
            <v>0</v>
          </cell>
        </row>
        <row r="51">
          <cell r="A51" t="str">
            <v>6.03.01</v>
          </cell>
          <cell r="C51" t="str">
            <v>Prestaciones legales</v>
          </cell>
          <cell r="F51">
            <v>0</v>
          </cell>
          <cell r="H51">
            <v>0</v>
          </cell>
          <cell r="I51">
            <v>0</v>
          </cell>
        </row>
        <row r="52">
          <cell r="A52" t="str">
            <v>6.03.99</v>
          </cell>
          <cell r="C52" t="str">
            <v>Otras prestaciones a terceras personas</v>
          </cell>
          <cell r="D52">
            <v>20000000</v>
          </cell>
          <cell r="E52">
            <v>20000000</v>
          </cell>
          <cell r="F52">
            <v>0</v>
          </cell>
          <cell r="G52">
            <v>20000000</v>
          </cell>
          <cell r="H52">
            <v>0</v>
          </cell>
          <cell r="I52">
            <v>0</v>
          </cell>
        </row>
        <row r="53">
          <cell r="A53">
            <v>6.06</v>
          </cell>
          <cell r="C53" t="str">
            <v xml:space="preserve">OTRAS TRANSFERENCIAS CORRIENTES AL SECTOR PRIVADO 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6.06.01</v>
          </cell>
          <cell r="C54" t="str">
            <v>Indemnizaciones</v>
          </cell>
          <cell r="F54">
            <v>0</v>
          </cell>
          <cell r="H54">
            <v>0</v>
          </cell>
          <cell r="I54">
            <v>0</v>
          </cell>
        </row>
      </sheetData>
      <sheetData sheetId="5"/>
      <sheetData sheetId="6">
        <row r="13">
          <cell r="A13">
            <v>0</v>
          </cell>
          <cell r="C13" t="str">
            <v>REMUNERACIONES</v>
          </cell>
          <cell r="D13">
            <v>112987000.00333333</v>
          </cell>
        </row>
        <row r="14">
          <cell r="A14" t="str">
            <v>0.01</v>
          </cell>
          <cell r="C14" t="str">
            <v>REMUNERACIONES BÁSICAS</v>
          </cell>
          <cell r="D14">
            <v>40509000</v>
          </cell>
        </row>
        <row r="15">
          <cell r="A15" t="str">
            <v>0.01.01</v>
          </cell>
          <cell r="C15" t="str">
            <v xml:space="preserve">Sueldos para cargos fijos </v>
          </cell>
          <cell r="D15">
            <v>40509000</v>
          </cell>
        </row>
        <row r="16">
          <cell r="A16" t="str">
            <v>0.01.02</v>
          </cell>
          <cell r="C16" t="str">
            <v>Jornales</v>
          </cell>
        </row>
        <row r="17">
          <cell r="A17" t="str">
            <v>0.01.03</v>
          </cell>
          <cell r="C17" t="str">
            <v>Servicios especiales</v>
          </cell>
        </row>
        <row r="18">
          <cell r="A18" t="str">
            <v>0.01.04</v>
          </cell>
          <cell r="C18" t="str">
            <v>Sueldos a base de comisión</v>
          </cell>
        </row>
        <row r="19">
          <cell r="A19" t="str">
            <v>0.01.05</v>
          </cell>
          <cell r="C19" t="str">
            <v xml:space="preserve">Suplencias </v>
          </cell>
        </row>
        <row r="20">
          <cell r="A20" t="str">
            <v>0.02</v>
          </cell>
          <cell r="C20" t="str">
            <v>REMUNERACIONES EVENTUALES</v>
          </cell>
          <cell r="D20">
            <v>0</v>
          </cell>
        </row>
        <row r="21">
          <cell r="A21" t="str">
            <v>0.02.01</v>
          </cell>
          <cell r="C21" t="str">
            <v>Tiempo extraordinario</v>
          </cell>
        </row>
        <row r="22">
          <cell r="A22" t="str">
            <v>0.02.02</v>
          </cell>
          <cell r="C22" t="str">
            <v>Recargo de funciones</v>
          </cell>
        </row>
        <row r="23">
          <cell r="A23" t="str">
            <v>0.02.03</v>
          </cell>
          <cell r="C23" t="str">
            <v>Disponibilidad laboral</v>
          </cell>
        </row>
        <row r="24">
          <cell r="A24" t="str">
            <v>0.02.04</v>
          </cell>
          <cell r="C24" t="str">
            <v>Compensación de vacaciones</v>
          </cell>
        </row>
        <row r="25">
          <cell r="A25" t="str">
            <v>0.02.05</v>
          </cell>
          <cell r="C25" t="str">
            <v>Dietas</v>
          </cell>
        </row>
        <row r="26">
          <cell r="A26" t="str">
            <v>0.03</v>
          </cell>
          <cell r="C26" t="str">
            <v>INCENTIVOS SALARIALES</v>
          </cell>
          <cell r="D26">
            <v>55182000.00333333</v>
          </cell>
        </row>
        <row r="27">
          <cell r="A27" t="str">
            <v>0.03.01</v>
          </cell>
          <cell r="C27" t="str">
            <v>Retribución por años servidos</v>
          </cell>
          <cell r="D27">
            <v>8470000</v>
          </cell>
        </row>
        <row r="28">
          <cell r="A28" t="str">
            <v>0.03.02</v>
          </cell>
          <cell r="C28" t="str">
            <v>Restricción al ejercicio liberal de la profesión</v>
          </cell>
          <cell r="D28">
            <v>31435000</v>
          </cell>
        </row>
        <row r="29">
          <cell r="A29" t="str">
            <v>0.03.03</v>
          </cell>
          <cell r="C29" t="str">
            <v>Decimotercer mes</v>
          </cell>
          <cell r="D29">
            <v>6211000.0033333339</v>
          </cell>
        </row>
        <row r="30">
          <cell r="A30" t="str">
            <v>0.03.04</v>
          </cell>
          <cell r="C30" t="str">
            <v>Salario escolar</v>
          </cell>
        </row>
        <row r="31">
          <cell r="A31" t="str">
            <v>0.03.99</v>
          </cell>
          <cell r="C31" t="str">
            <v>Otros incentivos salariales</v>
          </cell>
          <cell r="D31">
            <v>9066000</v>
          </cell>
        </row>
        <row r="32">
          <cell r="A32" t="str">
            <v>0.04</v>
          </cell>
          <cell r="C32" t="str">
            <v>CONTRIBUCIONES PATRONALES AL DESARROLLO Y LA SEGURIDAD SOCIAL</v>
          </cell>
          <cell r="D32">
            <v>8724000</v>
          </cell>
        </row>
        <row r="33">
          <cell r="A33" t="str">
            <v>0.04.01</v>
          </cell>
          <cell r="C33" t="str">
            <v>Contribución Patronal al Seguro de Salud de la Caja Costarricense de Seguro Social</v>
          </cell>
          <cell r="D33">
            <v>8277000</v>
          </cell>
        </row>
        <row r="34">
          <cell r="A34" t="str">
            <v>0.04.02</v>
          </cell>
          <cell r="C34" t="str">
            <v xml:space="preserve">Contribución Patronal al Instituto Mixto de Ayuda Social </v>
          </cell>
        </row>
        <row r="35">
          <cell r="A35" t="str">
            <v>0.04.03</v>
          </cell>
          <cell r="C35" t="str">
            <v xml:space="preserve">Contribución Patronal al Instituto Nacional de Aprendizaje  </v>
          </cell>
        </row>
        <row r="36">
          <cell r="A36" t="str">
            <v>0.04.04</v>
          </cell>
          <cell r="C36" t="str">
            <v>Contribución Patronal al Fondo de Desarrollo Social  y Asignaciones Familiares</v>
          </cell>
        </row>
        <row r="37">
          <cell r="A37" t="str">
            <v>0.04.05</v>
          </cell>
          <cell r="C37" t="str">
            <v>Contribución Patronal al Banco Popular y de Desarrollo  Comunal</v>
          </cell>
          <cell r="D37">
            <v>447000</v>
          </cell>
        </row>
        <row r="38">
          <cell r="A38" t="str">
            <v>0.05</v>
          </cell>
          <cell r="C38" t="str">
            <v xml:space="preserve">CONTRIBUCIONES PATRONALES A FONDOS DE PENSIONES Y OTROS FONDOS DE CAPITALIZACIÓN </v>
          </cell>
          <cell r="D38">
            <v>8572000</v>
          </cell>
        </row>
        <row r="39">
          <cell r="A39" t="str">
            <v>0.05.01</v>
          </cell>
          <cell r="C39" t="str">
            <v xml:space="preserve">Contribución Patronal al Seguro de Pensiones de la Caja Costarricense de Seguro Social  </v>
          </cell>
          <cell r="D39">
            <v>4546000</v>
          </cell>
        </row>
        <row r="40">
          <cell r="A40" t="str">
            <v>0.05.02</v>
          </cell>
          <cell r="C40" t="str">
            <v xml:space="preserve">Aporte Patronal al Régimen Obligatorio de Pensiones  Complementarias </v>
          </cell>
          <cell r="D40">
            <v>1342000</v>
          </cell>
        </row>
        <row r="41">
          <cell r="A41" t="str">
            <v>0.05.03</v>
          </cell>
          <cell r="C41" t="str">
            <v xml:space="preserve">Aporte Patronal al Fondo de Capitalización Laboral </v>
          </cell>
          <cell r="D41">
            <v>2684000</v>
          </cell>
        </row>
        <row r="42">
          <cell r="A42" t="str">
            <v>0.05.04</v>
          </cell>
          <cell r="C42" t="str">
            <v>Contribución Patronal a otros fondos administrados por entes públicos</v>
          </cell>
        </row>
        <row r="43">
          <cell r="A43" t="str">
            <v>0.05.05</v>
          </cell>
          <cell r="C43" t="str">
            <v>Contribución Patronal a otros fondos administrados por entes privados</v>
          </cell>
        </row>
        <row r="44">
          <cell r="A44" t="str">
            <v>0.99</v>
          </cell>
          <cell r="C44" t="str">
            <v>REMUNERACIONES DIVERSAS</v>
          </cell>
          <cell r="D44">
            <v>0</v>
          </cell>
        </row>
        <row r="45">
          <cell r="A45" t="str">
            <v>0.99.01</v>
          </cell>
          <cell r="C45" t="str">
            <v>Gastos de representación personal</v>
          </cell>
          <cell r="D45">
            <v>0</v>
          </cell>
        </row>
        <row r="46">
          <cell r="A46" t="str">
            <v>0.99.99</v>
          </cell>
          <cell r="C46" t="str">
            <v>Otras remuneraciones</v>
          </cell>
        </row>
        <row r="47">
          <cell r="A47">
            <v>1</v>
          </cell>
          <cell r="C47" t="str">
            <v xml:space="preserve">SERVICIOS </v>
          </cell>
          <cell r="D47">
            <v>0</v>
          </cell>
        </row>
        <row r="48">
          <cell r="A48" t="str">
            <v>1.06</v>
          </cell>
          <cell r="C48" t="str">
            <v>SEGUROS, REASEGUROS Y OTRAS OBLIGACIONES</v>
          </cell>
          <cell r="D48">
            <v>0</v>
          </cell>
        </row>
        <row r="49">
          <cell r="A49" t="str">
            <v>1.06.01</v>
          </cell>
          <cell r="C49" t="str">
            <v xml:space="preserve">Seguros </v>
          </cell>
          <cell r="D49">
            <v>0</v>
          </cell>
        </row>
        <row r="50">
          <cell r="A50">
            <v>6</v>
          </cell>
          <cell r="C50" t="str">
            <v>TRANSFERENCIAS CORRIENTES</v>
          </cell>
          <cell r="D50">
            <v>743000</v>
          </cell>
        </row>
        <row r="51">
          <cell r="A51" t="str">
            <v>6.01</v>
          </cell>
          <cell r="C51" t="str">
            <v>TRANSFERENCIAS CORRIENTES AL SECTOR PÚBLICO</v>
          </cell>
          <cell r="D51">
            <v>743000</v>
          </cell>
        </row>
        <row r="52">
          <cell r="A52" t="str">
            <v>6.01.03</v>
          </cell>
          <cell r="B52">
            <v>200</v>
          </cell>
          <cell r="C52" t="str">
            <v>Transferencias corrientes a Instituciones Descentralizadas no  Empresariales</v>
          </cell>
          <cell r="D52">
            <v>519000</v>
          </cell>
        </row>
        <row r="53">
          <cell r="A53" t="str">
            <v>6.01.03</v>
          </cell>
          <cell r="B53">
            <v>202</v>
          </cell>
          <cell r="C53" t="str">
            <v>Transferencias corrientes a Instituciones Descentralizadas no  Empresariales</v>
          </cell>
          <cell r="D53">
            <v>224000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G25"/>
  <sheetViews>
    <sheetView showGridLines="0" topLeftCell="B1" zoomScale="115" zoomScaleNormal="115" workbookViewId="0">
      <selection activeCell="B20" sqref="B20"/>
    </sheetView>
  </sheetViews>
  <sheetFormatPr baseColWidth="10" defaultRowHeight="12.75" x14ac:dyDescent="0.2"/>
  <cols>
    <col min="1" max="1" width="14.5703125" customWidth="1"/>
    <col min="2" max="2" width="30.7109375" customWidth="1"/>
    <col min="3" max="3" width="14.7109375" customWidth="1"/>
    <col min="4" max="4" width="30.7109375" customWidth="1"/>
    <col min="5" max="5" width="14.5703125" customWidth="1"/>
    <col min="6" max="6" width="30.7109375" customWidth="1"/>
  </cols>
  <sheetData>
    <row r="1" spans="1:7" x14ac:dyDescent="0.2">
      <c r="A1" s="5"/>
    </row>
    <row r="2" spans="1:7" x14ac:dyDescent="0.2">
      <c r="A2" s="31"/>
      <c r="B2" s="11"/>
      <c r="C2" s="11"/>
      <c r="D2" s="11"/>
      <c r="E2" s="11"/>
      <c r="F2" s="11"/>
      <c r="G2" s="11"/>
    </row>
    <row r="3" spans="1:7" x14ac:dyDescent="0.2">
      <c r="A3" s="31"/>
      <c r="B3" s="11"/>
      <c r="C3" s="11"/>
      <c r="D3" s="11"/>
      <c r="E3" s="1" t="s">
        <v>509</v>
      </c>
      <c r="G3" s="11"/>
    </row>
    <row r="4" spans="1:7" x14ac:dyDescent="0.2">
      <c r="A4" s="11"/>
      <c r="B4" s="11"/>
      <c r="C4" s="11"/>
      <c r="D4" s="11"/>
      <c r="E4" s="1" t="s">
        <v>510</v>
      </c>
      <c r="G4" s="11"/>
    </row>
    <row r="5" spans="1:7" x14ac:dyDescent="0.2">
      <c r="A5" s="11"/>
      <c r="B5" s="11"/>
      <c r="C5" s="11"/>
      <c r="D5" s="11"/>
      <c r="E5" s="1" t="s">
        <v>511</v>
      </c>
      <c r="G5" s="11"/>
    </row>
    <row r="6" spans="1:7" x14ac:dyDescent="0.2">
      <c r="A6" s="11"/>
      <c r="B6" s="11"/>
      <c r="C6" s="11"/>
      <c r="D6" s="11"/>
      <c r="E6" s="11"/>
      <c r="F6" s="2"/>
      <c r="G6" s="11"/>
    </row>
    <row r="7" spans="1:7" x14ac:dyDescent="0.2">
      <c r="A7" s="10" t="s">
        <v>633</v>
      </c>
      <c r="B7" s="11"/>
      <c r="C7" s="11"/>
      <c r="D7" s="11"/>
      <c r="E7" s="11"/>
      <c r="F7" s="11"/>
      <c r="G7" s="11"/>
    </row>
    <row r="8" spans="1:7" x14ac:dyDescent="0.2">
      <c r="A8" s="10"/>
      <c r="B8" s="11"/>
      <c r="C8" s="11"/>
      <c r="D8" s="11"/>
      <c r="E8" s="11"/>
      <c r="F8" s="11"/>
      <c r="G8" s="11"/>
    </row>
    <row r="9" spans="1:7" ht="13.5" thickBot="1" x14ac:dyDescent="0.25">
      <c r="A9" s="32"/>
      <c r="B9" s="32"/>
      <c r="C9" s="32"/>
      <c r="D9" s="32"/>
      <c r="E9" s="32"/>
      <c r="F9" s="32"/>
      <c r="G9" s="11"/>
    </row>
    <row r="10" spans="1:7" x14ac:dyDescent="0.2">
      <c r="A10" s="11"/>
      <c r="B10" s="11"/>
      <c r="C10" s="11"/>
      <c r="D10" s="11"/>
      <c r="E10" s="11"/>
      <c r="F10" s="11"/>
      <c r="G10" s="11"/>
    </row>
    <row r="11" spans="1:7" x14ac:dyDescent="0.2">
      <c r="A11" s="11"/>
      <c r="B11" s="11"/>
      <c r="C11" s="11"/>
      <c r="D11" s="11"/>
      <c r="E11" s="11"/>
      <c r="F11" s="11"/>
      <c r="G11" s="11"/>
    </row>
    <row r="12" spans="1:7" x14ac:dyDescent="0.2">
      <c r="A12" s="11"/>
      <c r="B12" s="11"/>
      <c r="C12" s="11"/>
      <c r="D12" s="11"/>
      <c r="E12" s="11"/>
      <c r="F12" s="11"/>
      <c r="G12" s="11"/>
    </row>
    <row r="13" spans="1:7" x14ac:dyDescent="0.2">
      <c r="A13" s="132" t="s">
        <v>583</v>
      </c>
      <c r="B13" s="33"/>
      <c r="C13" s="37"/>
      <c r="D13" s="37"/>
      <c r="E13" s="37"/>
      <c r="F13" s="37"/>
      <c r="G13" s="11"/>
    </row>
    <row r="14" spans="1:7" ht="36" customHeight="1" x14ac:dyDescent="0.2">
      <c r="A14" s="133"/>
      <c r="B14" s="26" t="s">
        <v>616</v>
      </c>
      <c r="C14" s="135" t="s">
        <v>589</v>
      </c>
      <c r="D14" s="18" t="s">
        <v>513</v>
      </c>
      <c r="E14" s="134" t="s">
        <v>514</v>
      </c>
      <c r="F14" s="18" t="s">
        <v>515</v>
      </c>
      <c r="G14" s="11"/>
    </row>
    <row r="15" spans="1:7" x14ac:dyDescent="0.2">
      <c r="A15" s="133"/>
      <c r="B15" s="26" t="s">
        <v>512</v>
      </c>
      <c r="C15" s="135"/>
      <c r="E15" s="134"/>
      <c r="F15" s="92"/>
      <c r="G15" s="11"/>
    </row>
    <row r="16" spans="1:7" x14ac:dyDescent="0.2">
      <c r="A16" s="133"/>
      <c r="B16" s="11"/>
      <c r="C16" s="34"/>
      <c r="D16" s="38"/>
      <c r="E16" s="38"/>
      <c r="F16" s="18"/>
      <c r="G16" s="11"/>
    </row>
    <row r="17" spans="1:7" x14ac:dyDescent="0.2">
      <c r="A17" s="23" t="s">
        <v>481</v>
      </c>
      <c r="B17" s="27" t="s">
        <v>482</v>
      </c>
      <c r="C17" s="23" t="s">
        <v>483</v>
      </c>
      <c r="D17" s="23" t="s">
        <v>487</v>
      </c>
      <c r="E17" s="23" t="s">
        <v>488</v>
      </c>
      <c r="F17" s="23" t="s">
        <v>489</v>
      </c>
      <c r="G17" s="11"/>
    </row>
    <row r="18" spans="1:7" x14ac:dyDescent="0.2">
      <c r="A18" s="11"/>
      <c r="B18" s="11"/>
      <c r="C18" s="11"/>
      <c r="D18" s="11"/>
      <c r="E18" s="11"/>
      <c r="F18" s="11"/>
      <c r="G18" s="11"/>
    </row>
    <row r="19" spans="1:7" ht="15.95" customHeight="1" x14ac:dyDescent="0.2">
      <c r="A19" s="39">
        <v>781</v>
      </c>
      <c r="B19" s="40" t="s">
        <v>634</v>
      </c>
      <c r="C19" s="39">
        <v>1</v>
      </c>
      <c r="D19" s="40" t="s">
        <v>635</v>
      </c>
      <c r="E19" s="91">
        <v>0.45</v>
      </c>
      <c r="F19" s="40" t="s">
        <v>634</v>
      </c>
      <c r="G19" s="11"/>
    </row>
    <row r="20" spans="1:7" ht="15.95" customHeight="1" x14ac:dyDescent="0.2">
      <c r="A20" s="39"/>
      <c r="B20" s="40"/>
      <c r="C20" s="39">
        <v>2</v>
      </c>
      <c r="D20" s="40" t="s">
        <v>665</v>
      </c>
      <c r="E20" s="91">
        <v>0.3</v>
      </c>
      <c r="F20" s="40" t="s">
        <v>634</v>
      </c>
      <c r="G20" s="11"/>
    </row>
    <row r="21" spans="1:7" ht="15.95" customHeight="1" x14ac:dyDescent="0.2">
      <c r="A21" s="39"/>
      <c r="B21" s="40"/>
      <c r="C21" s="39">
        <v>3</v>
      </c>
      <c r="D21" s="40" t="s">
        <v>666</v>
      </c>
      <c r="E21" s="91">
        <v>0.05</v>
      </c>
      <c r="F21" s="40" t="s">
        <v>634</v>
      </c>
      <c r="G21" s="11"/>
    </row>
    <row r="22" spans="1:7" ht="15.95" customHeight="1" x14ac:dyDescent="0.2">
      <c r="A22" s="39"/>
      <c r="B22" s="40"/>
      <c r="C22" s="39">
        <v>4</v>
      </c>
      <c r="D22" s="40" t="s">
        <v>667</v>
      </c>
      <c r="E22" s="91">
        <v>0.1</v>
      </c>
      <c r="F22" s="40" t="s">
        <v>634</v>
      </c>
      <c r="G22" s="11"/>
    </row>
    <row r="23" spans="1:7" ht="15.95" customHeight="1" x14ac:dyDescent="0.2">
      <c r="A23" s="39"/>
      <c r="B23" s="40"/>
      <c r="C23" s="39">
        <v>5</v>
      </c>
      <c r="D23" s="40" t="s">
        <v>636</v>
      </c>
      <c r="E23" s="91">
        <v>0.1</v>
      </c>
      <c r="F23" s="40" t="s">
        <v>634</v>
      </c>
      <c r="G23" s="11"/>
    </row>
    <row r="24" spans="1:7" x14ac:dyDescent="0.2">
      <c r="A24" s="11"/>
      <c r="B24" s="11"/>
      <c r="C24" s="11"/>
      <c r="D24" s="11"/>
      <c r="E24" s="11"/>
      <c r="F24" s="11"/>
      <c r="G24" s="11"/>
    </row>
    <row r="25" spans="1:7" x14ac:dyDescent="0.2">
      <c r="A25" s="10"/>
      <c r="B25" s="11"/>
      <c r="C25" s="11"/>
      <c r="D25" s="11"/>
      <c r="E25" s="11"/>
      <c r="F25" s="11"/>
      <c r="G25" s="11"/>
    </row>
  </sheetData>
  <mergeCells count="3">
    <mergeCell ref="A13:A16"/>
    <mergeCell ref="E14:E15"/>
    <mergeCell ref="C14:C15"/>
  </mergeCells>
  <phoneticPr fontId="0" type="noConversion"/>
  <printOptions horizontalCentered="1"/>
  <pageMargins left="0.78740157480314965" right="0.78740157480314965" top="1.48" bottom="1" header="0.83" footer="0"/>
  <pageSetup scale="80" orientation="landscape" horizontalDpi="4294967294" verticalDpi="300" r:id="rId1"/>
  <headerFooter alignWithMargins="0">
    <oddHeader>&amp;L&amp;"Arial,Negrita"&amp;9MINISTERIO DE HACIENDA
Dirección General de Presupuesto Nacional
Ejercicio Presupuestario 2010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I39"/>
  <sheetViews>
    <sheetView showGridLines="0" topLeftCell="A4" workbookViewId="0">
      <selection activeCell="G35" sqref="G35"/>
    </sheetView>
  </sheetViews>
  <sheetFormatPr baseColWidth="10" defaultRowHeight="12.75" x14ac:dyDescent="0.2"/>
  <cols>
    <col min="1" max="1" width="15.85546875" customWidth="1"/>
    <col min="2" max="2" width="40.7109375" customWidth="1"/>
    <col min="3" max="4" width="15.85546875" customWidth="1"/>
    <col min="5" max="5" width="15.7109375" customWidth="1"/>
    <col min="6" max="6" width="15.85546875" customWidth="1"/>
    <col min="7" max="7" width="15.7109375" customWidth="1"/>
    <col min="8" max="8" width="15.85546875" customWidth="1"/>
  </cols>
  <sheetData>
    <row r="1" spans="1:9" x14ac:dyDescent="0.2">
      <c r="A1" s="31"/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31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1"/>
      <c r="B3" s="11"/>
      <c r="C3" s="11"/>
      <c r="D3" s="2"/>
      <c r="E3" s="2"/>
      <c r="F3" s="186" t="s">
        <v>632</v>
      </c>
      <c r="G3" s="186"/>
      <c r="H3" s="186"/>
      <c r="I3" s="11"/>
    </row>
    <row r="4" spans="1:9" x14ac:dyDescent="0.2">
      <c r="A4" s="11"/>
      <c r="B4" s="11"/>
      <c r="C4" s="11"/>
      <c r="D4" s="2"/>
      <c r="E4" s="2"/>
      <c r="F4" s="186" t="s">
        <v>617</v>
      </c>
      <c r="G4" s="186"/>
      <c r="H4" s="186"/>
      <c r="I4" s="11"/>
    </row>
    <row r="5" spans="1:9" x14ac:dyDescent="0.2">
      <c r="A5" s="11"/>
      <c r="B5" s="11"/>
      <c r="C5" s="11"/>
      <c r="D5" s="2"/>
      <c r="E5" s="2"/>
      <c r="F5" s="186" t="s">
        <v>516</v>
      </c>
      <c r="G5" s="186"/>
      <c r="H5" s="186"/>
      <c r="I5" s="11"/>
    </row>
    <row r="6" spans="1:9" x14ac:dyDescent="0.2">
      <c r="A6" s="11"/>
      <c r="B6" s="11"/>
      <c r="C6" s="2"/>
      <c r="D6" s="2"/>
      <c r="E6" s="2"/>
      <c r="I6" s="11"/>
    </row>
    <row r="7" spans="1:9" x14ac:dyDescent="0.2">
      <c r="A7" s="10" t="s">
        <v>637</v>
      </c>
      <c r="B7" s="11"/>
      <c r="C7" s="11"/>
      <c r="D7" s="11"/>
      <c r="E7" s="11"/>
      <c r="F7" s="11"/>
      <c r="G7" s="11"/>
      <c r="H7" s="10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0"/>
      <c r="I8" s="11"/>
    </row>
    <row r="9" spans="1:9" ht="12" customHeight="1" x14ac:dyDescent="0.2">
      <c r="A9" s="93" t="s">
        <v>638</v>
      </c>
      <c r="B9" s="11"/>
      <c r="C9" s="10"/>
      <c r="D9" s="11"/>
      <c r="E9" s="11"/>
      <c r="F9" s="11"/>
      <c r="G9" s="11"/>
      <c r="H9" s="11"/>
      <c r="I9" s="11"/>
    </row>
    <row r="10" spans="1:9" ht="12" customHeight="1" x14ac:dyDescent="0.2">
      <c r="A10" s="10"/>
      <c r="B10" s="11"/>
      <c r="C10" s="10"/>
      <c r="D10" s="11"/>
      <c r="E10" s="11"/>
      <c r="F10" s="11"/>
      <c r="G10" s="11"/>
      <c r="H10" s="11"/>
      <c r="I10" s="11"/>
    </row>
    <row r="11" spans="1:9" ht="12.75" customHeight="1" x14ac:dyDescent="0.2">
      <c r="A11" s="10" t="s">
        <v>643</v>
      </c>
      <c r="B11" s="11"/>
      <c r="C11" s="10"/>
      <c r="D11" s="11"/>
      <c r="E11" s="11"/>
      <c r="F11" s="11"/>
      <c r="G11" s="11"/>
      <c r="H11" s="11"/>
      <c r="I11" s="11"/>
    </row>
    <row r="12" spans="1:9" ht="10.5" customHeight="1" x14ac:dyDescent="0.2">
      <c r="A12" s="10"/>
      <c r="B12" s="11"/>
      <c r="C12" s="10"/>
      <c r="D12" s="11"/>
      <c r="E12" s="11"/>
      <c r="F12" s="11"/>
      <c r="G12" s="11"/>
      <c r="H12" s="11"/>
      <c r="I12" s="11"/>
    </row>
    <row r="13" spans="1:9" x14ac:dyDescent="0.2">
      <c r="A13" s="10" t="s">
        <v>644</v>
      </c>
      <c r="B13" s="11"/>
      <c r="C13" s="10"/>
      <c r="D13" s="11"/>
      <c r="E13" s="11"/>
      <c r="F13" s="11"/>
      <c r="G13" s="11"/>
      <c r="H13" s="11"/>
      <c r="I13" s="11"/>
    </row>
    <row r="14" spans="1:9" ht="13.5" thickBot="1" x14ac:dyDescent="0.25">
      <c r="A14" s="32"/>
      <c r="B14" s="32"/>
      <c r="C14" s="32"/>
      <c r="D14" s="32"/>
      <c r="E14" s="32"/>
      <c r="F14" s="32"/>
      <c r="G14" s="32"/>
      <c r="H14" s="32"/>
      <c r="I14" s="11"/>
    </row>
    <row r="15" spans="1:9" x14ac:dyDescent="0.2">
      <c r="A15" s="11"/>
      <c r="B15" s="11"/>
      <c r="C15" s="11"/>
      <c r="D15" s="11"/>
      <c r="E15" s="11"/>
      <c r="F15" s="11"/>
      <c r="G15" s="11"/>
      <c r="H15" s="11"/>
      <c r="I15" s="11"/>
    </row>
    <row r="16" spans="1:9" x14ac:dyDescent="0.2">
      <c r="A16" s="11"/>
      <c r="B16" s="11"/>
      <c r="C16" s="11"/>
      <c r="E16" s="11"/>
      <c r="F16" s="11"/>
      <c r="G16" s="11"/>
      <c r="H16" s="11"/>
      <c r="I16" s="11"/>
    </row>
    <row r="17" spans="1:9" x14ac:dyDescent="0.2">
      <c r="A17" s="14" t="s">
        <v>478</v>
      </c>
      <c r="B17" s="13"/>
      <c r="C17" s="37"/>
      <c r="D17" s="37"/>
      <c r="E17" s="136" t="s">
        <v>518</v>
      </c>
      <c r="F17" s="141"/>
      <c r="G17" s="141"/>
      <c r="H17" s="137"/>
      <c r="I17" s="11"/>
    </row>
    <row r="18" spans="1:9" x14ac:dyDescent="0.2">
      <c r="A18" s="18" t="s">
        <v>519</v>
      </c>
      <c r="B18" s="18" t="s">
        <v>618</v>
      </c>
      <c r="C18" s="18" t="s">
        <v>520</v>
      </c>
      <c r="D18" s="18" t="s">
        <v>486</v>
      </c>
      <c r="E18" s="18"/>
      <c r="F18" s="187" t="s">
        <v>619</v>
      </c>
      <c r="G18" s="187"/>
      <c r="H18" s="18" t="s">
        <v>522</v>
      </c>
      <c r="I18" s="11"/>
    </row>
    <row r="19" spans="1:9" x14ac:dyDescent="0.2">
      <c r="A19" s="18" t="s">
        <v>517</v>
      </c>
      <c r="C19" s="18" t="s">
        <v>523</v>
      </c>
      <c r="D19" s="26" t="s">
        <v>521</v>
      </c>
      <c r="E19" s="18" t="s">
        <v>485</v>
      </c>
      <c r="F19" s="14" t="s">
        <v>524</v>
      </c>
      <c r="G19" s="15" t="s">
        <v>525</v>
      </c>
      <c r="H19" s="18" t="s">
        <v>526</v>
      </c>
      <c r="I19" s="11"/>
    </row>
    <row r="20" spans="1:9" x14ac:dyDescent="0.2">
      <c r="A20" s="18"/>
      <c r="B20" s="18"/>
      <c r="C20" s="18"/>
      <c r="D20" s="18"/>
      <c r="E20" s="18"/>
      <c r="F20" s="49"/>
      <c r="G20" s="22" t="s">
        <v>484</v>
      </c>
      <c r="H20" s="49"/>
      <c r="I20" s="11"/>
    </row>
    <row r="21" spans="1:9" x14ac:dyDescent="0.2">
      <c r="A21" s="23" t="s">
        <v>481</v>
      </c>
      <c r="B21" s="23" t="s">
        <v>482</v>
      </c>
      <c r="C21" s="23" t="s">
        <v>483</v>
      </c>
      <c r="D21" s="23" t="s">
        <v>487</v>
      </c>
      <c r="E21" s="23" t="s">
        <v>488</v>
      </c>
      <c r="F21" s="23" t="s">
        <v>489</v>
      </c>
      <c r="G21" s="24" t="s">
        <v>490</v>
      </c>
      <c r="H21" s="23" t="s">
        <v>491</v>
      </c>
      <c r="I21" s="11"/>
    </row>
    <row r="22" spans="1:9" x14ac:dyDescent="0.2">
      <c r="A22" s="11"/>
      <c r="B22" s="11"/>
      <c r="C22" s="11"/>
      <c r="D22" s="11"/>
      <c r="E22" s="11"/>
      <c r="F22" s="11"/>
      <c r="G22" s="11"/>
      <c r="H22" s="11"/>
      <c r="I22" s="11"/>
    </row>
    <row r="23" spans="1:9" ht="31.5" customHeight="1" x14ac:dyDescent="0.2">
      <c r="A23" s="95" t="s">
        <v>417</v>
      </c>
      <c r="B23" s="94" t="s">
        <v>645</v>
      </c>
      <c r="C23" s="95" t="s">
        <v>646</v>
      </c>
      <c r="D23" s="96" t="s">
        <v>647</v>
      </c>
      <c r="E23" s="97">
        <f>'F8-5'!D19</f>
        <v>37006000</v>
      </c>
      <c r="F23" s="51"/>
      <c r="G23" s="51"/>
      <c r="H23" s="40"/>
      <c r="I23" s="11"/>
    </row>
    <row r="24" spans="1:9" ht="31.5" customHeight="1" x14ac:dyDescent="0.2">
      <c r="A24" s="95" t="s">
        <v>417</v>
      </c>
      <c r="B24" s="94" t="s">
        <v>645</v>
      </c>
      <c r="C24" s="95" t="s">
        <v>646</v>
      </c>
      <c r="D24" s="96" t="s">
        <v>647</v>
      </c>
      <c r="E24" s="97">
        <f>+'F8-5'!D20</f>
        <v>15951000</v>
      </c>
      <c r="F24" s="51"/>
      <c r="G24" s="51"/>
      <c r="H24" s="40"/>
      <c r="I24" s="11"/>
    </row>
    <row r="25" spans="1:9" x14ac:dyDescent="0.2">
      <c r="A25" s="39"/>
      <c r="B25" s="98"/>
      <c r="C25" s="95"/>
      <c r="D25" s="95"/>
      <c r="E25" s="98"/>
      <c r="F25" s="51"/>
      <c r="G25" s="51"/>
      <c r="H25" s="40"/>
      <c r="I25" s="11"/>
    </row>
    <row r="26" spans="1:9" ht="15.95" customHeight="1" x14ac:dyDescent="0.2">
      <c r="A26" s="39"/>
      <c r="B26" s="39"/>
      <c r="C26" s="51"/>
      <c r="D26" s="51"/>
      <c r="E26" s="51"/>
      <c r="F26" s="51"/>
      <c r="G26" s="51"/>
      <c r="H26" s="40"/>
      <c r="I26" s="11"/>
    </row>
    <row r="27" spans="1:9" ht="15.95" customHeight="1" x14ac:dyDescent="0.2">
      <c r="A27" s="39"/>
      <c r="B27" s="39"/>
      <c r="C27" s="51"/>
      <c r="D27" s="51"/>
      <c r="E27" s="51"/>
      <c r="F27" s="51"/>
      <c r="G27" s="51"/>
      <c r="H27" s="40"/>
      <c r="I27" s="11"/>
    </row>
    <row r="28" spans="1:9" ht="15.95" customHeight="1" x14ac:dyDescent="0.2">
      <c r="A28" s="39"/>
      <c r="B28" s="39"/>
      <c r="C28" s="51"/>
      <c r="D28" s="51"/>
      <c r="E28" s="51"/>
      <c r="F28" s="51"/>
      <c r="G28" s="51"/>
      <c r="H28" s="40"/>
      <c r="I28" s="11"/>
    </row>
    <row r="29" spans="1:9" ht="15.95" customHeight="1" x14ac:dyDescent="0.2">
      <c r="A29" s="39"/>
      <c r="B29" s="39"/>
      <c r="C29" s="51"/>
      <c r="D29" s="51"/>
      <c r="E29" s="51"/>
      <c r="F29" s="51"/>
      <c r="G29" s="51"/>
      <c r="H29" s="40"/>
      <c r="I29" s="11"/>
    </row>
    <row r="30" spans="1:9" ht="15.95" customHeight="1" x14ac:dyDescent="0.2">
      <c r="A30" s="39"/>
      <c r="B30" s="39"/>
      <c r="C30" s="51"/>
      <c r="D30" s="51"/>
      <c r="E30" s="51"/>
      <c r="F30" s="51"/>
      <c r="G30" s="51"/>
      <c r="H30" s="40"/>
      <c r="I30" s="11"/>
    </row>
    <row r="31" spans="1:9" ht="15.95" customHeight="1" x14ac:dyDescent="0.2">
      <c r="A31" s="39"/>
      <c r="B31" s="39"/>
      <c r="C31" s="51"/>
      <c r="D31" s="51"/>
      <c r="E31" s="51"/>
      <c r="F31" s="51"/>
      <c r="G31" s="51"/>
      <c r="H31" s="40"/>
      <c r="I31" s="11"/>
    </row>
    <row r="32" spans="1:9" ht="15.95" customHeight="1" x14ac:dyDescent="0.2">
      <c r="A32" s="39"/>
      <c r="B32" s="39"/>
      <c r="C32" s="51"/>
      <c r="D32" s="51"/>
      <c r="E32" s="51"/>
      <c r="F32" s="51"/>
      <c r="G32" s="51"/>
      <c r="H32" s="40"/>
      <c r="I32" s="11"/>
    </row>
    <row r="33" spans="1:9" ht="15.95" customHeight="1" x14ac:dyDescent="0.2">
      <c r="A33" s="39"/>
      <c r="B33" s="39"/>
      <c r="C33" s="51"/>
      <c r="D33" s="51"/>
      <c r="E33" s="51"/>
      <c r="F33" s="51"/>
      <c r="G33" s="51"/>
      <c r="H33" s="40"/>
      <c r="I33" s="11"/>
    </row>
    <row r="34" spans="1:9" ht="15.95" customHeight="1" x14ac:dyDescent="0.2">
      <c r="A34" s="39"/>
      <c r="B34" s="39"/>
      <c r="C34" s="51"/>
      <c r="D34" s="51"/>
      <c r="E34" s="51"/>
      <c r="F34" s="51"/>
      <c r="G34" s="51"/>
      <c r="H34" s="40"/>
      <c r="I34" s="11"/>
    </row>
    <row r="35" spans="1:9" ht="15.95" customHeight="1" x14ac:dyDescent="0.2">
      <c r="A35" s="39"/>
      <c r="B35" s="39"/>
      <c r="C35" s="51"/>
      <c r="D35" s="51"/>
      <c r="E35" s="51"/>
      <c r="F35" s="51"/>
      <c r="G35" s="51"/>
      <c r="H35" s="40"/>
      <c r="I35" s="11"/>
    </row>
    <row r="36" spans="1:9" ht="15.95" customHeight="1" x14ac:dyDescent="0.2">
      <c r="A36" s="39"/>
      <c r="B36" s="39"/>
      <c r="C36" s="51"/>
      <c r="D36" s="51"/>
      <c r="E36" s="51"/>
      <c r="F36" s="51"/>
      <c r="G36" s="51"/>
      <c r="H36" s="40"/>
      <c r="I36" s="11"/>
    </row>
    <row r="37" spans="1:9" ht="15.95" customHeight="1" x14ac:dyDescent="0.2">
      <c r="A37" s="39"/>
      <c r="B37" s="39"/>
      <c r="C37" s="51"/>
      <c r="D37" s="51"/>
      <c r="E37" s="51"/>
      <c r="F37" s="51"/>
      <c r="G37" s="51"/>
      <c r="H37" s="40"/>
      <c r="I37" s="11"/>
    </row>
    <row r="38" spans="1:9" ht="15.9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</row>
    <row r="39" spans="1:9" x14ac:dyDescent="0.2">
      <c r="A39" s="11"/>
      <c r="B39" s="11"/>
      <c r="C39" s="11"/>
      <c r="D39" s="11"/>
      <c r="E39" s="11"/>
      <c r="F39" s="11"/>
      <c r="G39" s="11"/>
      <c r="H39" s="11"/>
      <c r="I39" s="11"/>
    </row>
  </sheetData>
  <mergeCells count="5">
    <mergeCell ref="E17:H17"/>
    <mergeCell ref="F18:G18"/>
    <mergeCell ref="F3:H3"/>
    <mergeCell ref="F4:H4"/>
    <mergeCell ref="F5:H5"/>
  </mergeCells>
  <phoneticPr fontId="0" type="noConversion"/>
  <printOptions horizontalCentered="1"/>
  <pageMargins left="0.78740157480314965" right="0.78740157480314965" top="1.35" bottom="1" header="0.89" footer="0"/>
  <pageSetup scale="70" orientation="landscape" horizontalDpi="4294967294" verticalDpi="300" r:id="rId1"/>
  <headerFooter alignWithMargins="0">
    <oddHeader>&amp;L&amp;"Arial,Negrita"&amp;9MINISTERIO DE HACIENDA
Dirección General de Presupuesto Nacional
Ejercicio Presupuestario 2010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topLeftCell="A3" zoomScale="75" workbookViewId="0">
      <selection activeCell="K14" sqref="K14"/>
    </sheetView>
  </sheetViews>
  <sheetFormatPr baseColWidth="10" defaultRowHeight="12.75" x14ac:dyDescent="0.2"/>
  <sheetData>
    <row r="1" spans="1:9" x14ac:dyDescent="0.2">
      <c r="A1" s="11"/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1"/>
      <c r="B2" s="11"/>
      <c r="C2" s="11"/>
      <c r="D2" s="11"/>
      <c r="E2" s="11"/>
      <c r="F2" s="11"/>
      <c r="G2" s="1" t="s">
        <v>600</v>
      </c>
      <c r="H2" s="11"/>
      <c r="I2" s="11"/>
    </row>
    <row r="3" spans="1:9" x14ac:dyDescent="0.2">
      <c r="A3" s="11"/>
      <c r="B3" s="11"/>
      <c r="C3" s="11"/>
      <c r="D3" s="11"/>
      <c r="E3" s="11"/>
      <c r="F3" s="11"/>
      <c r="G3" s="1" t="s">
        <v>494</v>
      </c>
      <c r="H3" s="11"/>
      <c r="I3" s="11"/>
    </row>
    <row r="4" spans="1:9" x14ac:dyDescent="0.2">
      <c r="A4" s="11"/>
      <c r="B4" s="11"/>
      <c r="C4" s="11"/>
      <c r="D4" s="11"/>
      <c r="E4" s="11"/>
      <c r="F4" s="11"/>
      <c r="G4" s="1" t="s">
        <v>495</v>
      </c>
      <c r="H4" s="11"/>
      <c r="I4" s="11"/>
    </row>
    <row r="5" spans="1:9" x14ac:dyDescent="0.2">
      <c r="A5" s="11"/>
      <c r="B5" s="11"/>
      <c r="C5" s="11"/>
      <c r="D5" s="11"/>
      <c r="E5" s="11"/>
      <c r="F5" s="11"/>
      <c r="G5" s="6"/>
      <c r="H5" s="11"/>
      <c r="I5" s="11"/>
    </row>
    <row r="6" spans="1:9" x14ac:dyDescent="0.2">
      <c r="A6" s="11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496</v>
      </c>
      <c r="B7" s="10"/>
      <c r="C7" s="10"/>
      <c r="D7" s="11"/>
      <c r="E7" s="11"/>
      <c r="F7" s="11"/>
      <c r="G7" s="11"/>
      <c r="H7" s="11"/>
      <c r="I7" s="11"/>
    </row>
    <row r="8" spans="1:9" ht="9" customHeight="1" x14ac:dyDescent="0.2">
      <c r="A8" s="10"/>
      <c r="B8" s="10"/>
      <c r="C8" s="10"/>
      <c r="D8" s="11"/>
      <c r="E8" s="11"/>
      <c r="F8" s="11"/>
      <c r="G8" s="11"/>
      <c r="H8" s="11"/>
      <c r="I8" s="11"/>
    </row>
    <row r="9" spans="1:9" x14ac:dyDescent="0.2">
      <c r="A9" s="10" t="s">
        <v>584</v>
      </c>
      <c r="B9" s="10"/>
      <c r="C9" s="10"/>
      <c r="D9" s="11"/>
      <c r="E9" s="11"/>
      <c r="F9" s="11"/>
      <c r="G9" s="11"/>
      <c r="H9" s="11"/>
      <c r="I9" s="11"/>
    </row>
    <row r="10" spans="1:9" ht="9" customHeight="1" x14ac:dyDescent="0.2">
      <c r="A10" s="10"/>
      <c r="B10" s="10"/>
      <c r="C10" s="10"/>
      <c r="D10" s="11"/>
      <c r="E10" s="11"/>
      <c r="F10" s="11"/>
      <c r="G10" s="11"/>
      <c r="H10" s="11"/>
      <c r="I10" s="11"/>
    </row>
    <row r="11" spans="1:9" x14ac:dyDescent="0.2">
      <c r="A11" s="10" t="s">
        <v>585</v>
      </c>
      <c r="B11" s="10"/>
      <c r="C11" s="10"/>
      <c r="D11" s="11"/>
      <c r="E11" s="11"/>
      <c r="F11" s="11"/>
      <c r="G11" s="11"/>
      <c r="H11" s="11"/>
      <c r="I11" s="11"/>
    </row>
    <row r="12" spans="1:9" ht="9" customHeight="1" x14ac:dyDescent="0.2">
      <c r="A12" s="10"/>
      <c r="B12" s="10"/>
      <c r="C12" s="10"/>
      <c r="D12" s="11"/>
      <c r="E12" s="11"/>
      <c r="F12" s="11"/>
      <c r="G12" s="11"/>
      <c r="H12" s="11"/>
      <c r="I12" s="11"/>
    </row>
    <row r="13" spans="1:9" x14ac:dyDescent="0.2">
      <c r="A13" s="10" t="s">
        <v>497</v>
      </c>
      <c r="B13" s="10"/>
      <c r="C13" s="10"/>
      <c r="D13" s="11"/>
      <c r="E13" s="11"/>
      <c r="F13" s="11"/>
      <c r="G13" s="11"/>
      <c r="H13" s="11"/>
      <c r="I13" s="11"/>
    </row>
    <row r="14" spans="1:9" ht="9" customHeight="1" x14ac:dyDescent="0.2">
      <c r="A14" s="10"/>
      <c r="B14" s="10"/>
      <c r="C14" s="10"/>
      <c r="D14" s="11"/>
      <c r="E14" s="11"/>
      <c r="F14" s="11"/>
      <c r="G14" s="11"/>
      <c r="H14" s="11"/>
      <c r="I14" s="11"/>
    </row>
    <row r="15" spans="1:9" x14ac:dyDescent="0.2">
      <c r="A15" s="10" t="s">
        <v>498</v>
      </c>
      <c r="B15" s="10"/>
      <c r="C15" s="10"/>
      <c r="D15" s="11"/>
      <c r="E15" s="11"/>
      <c r="F15" s="11"/>
      <c r="G15" s="11"/>
      <c r="H15" s="11"/>
      <c r="I15" s="11"/>
    </row>
    <row r="16" spans="1:9" ht="9" customHeight="1" x14ac:dyDescent="0.2">
      <c r="A16" s="10"/>
      <c r="B16" s="10"/>
      <c r="C16" s="10"/>
      <c r="D16" s="11"/>
      <c r="E16" s="11"/>
      <c r="F16" s="11"/>
      <c r="G16" s="11"/>
      <c r="H16" s="11"/>
      <c r="I16" s="11"/>
    </row>
    <row r="17" spans="1:9" x14ac:dyDescent="0.2">
      <c r="A17" s="10" t="s">
        <v>499</v>
      </c>
      <c r="B17" s="10"/>
      <c r="C17" s="10"/>
      <c r="D17" s="11"/>
      <c r="E17" s="11"/>
      <c r="F17" s="11"/>
      <c r="G17" s="11"/>
      <c r="H17" s="11"/>
      <c r="I17" s="11"/>
    </row>
    <row r="18" spans="1:9" x14ac:dyDescent="0.2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3.5" thickBot="1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">
      <c r="A20" s="11"/>
      <c r="B20" s="11"/>
      <c r="C20" s="11"/>
      <c r="D20" s="11"/>
      <c r="E20" s="11"/>
      <c r="F20" s="11"/>
      <c r="G20" s="11"/>
      <c r="H20" s="11"/>
      <c r="I20" s="11"/>
    </row>
    <row r="21" spans="1:9" x14ac:dyDescent="0.2">
      <c r="A21" s="11"/>
      <c r="B21" s="11"/>
      <c r="C21" s="11"/>
      <c r="D21" s="11"/>
      <c r="E21" s="11"/>
      <c r="F21" s="11"/>
      <c r="G21" s="11"/>
      <c r="H21" s="11"/>
      <c r="I21" s="11"/>
    </row>
    <row r="22" spans="1:9" x14ac:dyDescent="0.2">
      <c r="A22" s="136" t="s">
        <v>500</v>
      </c>
      <c r="B22" s="141"/>
      <c r="C22" s="141"/>
      <c r="D22" s="141"/>
      <c r="E22" s="141"/>
      <c r="F22" s="141"/>
      <c r="G22" s="141"/>
      <c r="H22" s="141"/>
      <c r="I22" s="137"/>
    </row>
    <row r="23" spans="1:9" x14ac:dyDescent="0.2">
      <c r="A23" s="34"/>
      <c r="B23" s="35"/>
      <c r="C23" s="35"/>
      <c r="D23" s="35"/>
      <c r="E23" s="35"/>
      <c r="F23" s="35"/>
      <c r="G23" s="35"/>
      <c r="H23" s="35"/>
      <c r="I23" s="36"/>
    </row>
    <row r="24" spans="1:9" x14ac:dyDescent="0.2">
      <c r="A24" s="34"/>
      <c r="B24" s="35"/>
      <c r="C24" s="35"/>
      <c r="D24" s="35"/>
      <c r="E24" s="35"/>
      <c r="F24" s="35"/>
      <c r="G24" s="35"/>
      <c r="H24" s="35"/>
      <c r="I24" s="36"/>
    </row>
    <row r="25" spans="1:9" x14ac:dyDescent="0.2">
      <c r="A25" s="34"/>
      <c r="B25" s="35"/>
      <c r="C25" s="35"/>
      <c r="D25" s="35"/>
      <c r="E25" s="35"/>
      <c r="F25" s="35"/>
      <c r="G25" s="35"/>
      <c r="H25" s="35"/>
      <c r="I25" s="36"/>
    </row>
    <row r="26" spans="1:9" x14ac:dyDescent="0.2">
      <c r="A26" s="34"/>
      <c r="B26" s="35"/>
      <c r="C26" s="35"/>
      <c r="D26" s="35"/>
      <c r="E26" s="35"/>
      <c r="F26" s="35"/>
      <c r="G26" s="35"/>
      <c r="H26" s="35"/>
      <c r="I26" s="36"/>
    </row>
    <row r="27" spans="1:9" x14ac:dyDescent="0.2">
      <c r="A27" s="34"/>
      <c r="B27" s="35"/>
      <c r="C27" s="35"/>
      <c r="D27" s="35"/>
      <c r="E27" s="35"/>
      <c r="F27" s="35"/>
      <c r="G27" s="35"/>
      <c r="H27" s="35"/>
      <c r="I27" s="36"/>
    </row>
    <row r="28" spans="1:9" x14ac:dyDescent="0.2">
      <c r="A28" s="34"/>
      <c r="B28" s="35"/>
      <c r="C28" s="35"/>
      <c r="D28" s="35"/>
      <c r="E28" s="35"/>
      <c r="F28" s="35"/>
      <c r="G28" s="35"/>
      <c r="H28" s="35"/>
      <c r="I28" s="36"/>
    </row>
    <row r="29" spans="1:9" x14ac:dyDescent="0.2">
      <c r="A29" s="34"/>
      <c r="B29" s="35"/>
      <c r="C29" s="35"/>
      <c r="D29" s="35"/>
      <c r="E29" s="35"/>
      <c r="F29" s="35"/>
      <c r="G29" s="35"/>
      <c r="H29" s="35"/>
      <c r="I29" s="36"/>
    </row>
    <row r="30" spans="1:9" x14ac:dyDescent="0.2">
      <c r="A30" s="34"/>
      <c r="B30" s="35"/>
      <c r="C30" s="35"/>
      <c r="D30" s="35"/>
      <c r="E30" s="35"/>
      <c r="F30" s="35"/>
      <c r="G30" s="35"/>
      <c r="H30" s="35"/>
      <c r="I30" s="36"/>
    </row>
    <row r="31" spans="1:9" x14ac:dyDescent="0.2">
      <c r="A31" s="34"/>
      <c r="B31" s="35"/>
      <c r="C31" s="35"/>
      <c r="D31" s="35"/>
      <c r="E31" s="35"/>
      <c r="F31" s="35"/>
      <c r="G31" s="35"/>
      <c r="H31" s="35"/>
      <c r="I31" s="36"/>
    </row>
    <row r="32" spans="1:9" x14ac:dyDescent="0.2">
      <c r="A32" s="79"/>
      <c r="B32" s="8"/>
      <c r="C32" s="8"/>
      <c r="D32" s="8"/>
      <c r="E32" s="8"/>
      <c r="F32" s="8"/>
      <c r="G32" s="8"/>
      <c r="H32" s="8"/>
      <c r="I32" s="80"/>
    </row>
    <row r="33" spans="1:9" x14ac:dyDescent="0.2">
      <c r="A33" s="79"/>
      <c r="B33" s="8"/>
      <c r="C33" s="8"/>
      <c r="D33" s="8"/>
      <c r="E33" s="8"/>
      <c r="F33" s="8"/>
      <c r="G33" s="8"/>
      <c r="H33" s="8"/>
      <c r="I33" s="80"/>
    </row>
    <row r="34" spans="1:9" x14ac:dyDescent="0.2">
      <c r="A34" s="79"/>
      <c r="B34" s="8"/>
      <c r="C34" s="8"/>
      <c r="D34" s="8"/>
      <c r="E34" s="8"/>
      <c r="F34" s="8"/>
      <c r="G34" s="8"/>
      <c r="H34" s="8"/>
      <c r="I34" s="80"/>
    </row>
    <row r="35" spans="1:9" x14ac:dyDescent="0.2">
      <c r="A35" s="79"/>
      <c r="B35" s="8"/>
      <c r="C35" s="8"/>
      <c r="D35" s="8"/>
      <c r="E35" s="8"/>
      <c r="F35" s="8"/>
      <c r="G35" s="8"/>
      <c r="H35" s="8"/>
      <c r="I35" s="80"/>
    </row>
    <row r="36" spans="1:9" x14ac:dyDescent="0.2">
      <c r="A36" s="79"/>
      <c r="B36" s="8"/>
      <c r="C36" s="8"/>
      <c r="D36" s="8"/>
      <c r="E36" s="8"/>
      <c r="F36" s="8"/>
      <c r="G36" s="8"/>
      <c r="H36" s="8"/>
      <c r="I36" s="80"/>
    </row>
    <row r="37" spans="1:9" x14ac:dyDescent="0.2">
      <c r="A37" s="81"/>
      <c r="B37" s="7"/>
      <c r="C37" s="7"/>
      <c r="D37" s="7"/>
      <c r="E37" s="7"/>
      <c r="F37" s="7"/>
      <c r="G37" s="7"/>
      <c r="H37" s="7"/>
      <c r="I37" s="82"/>
    </row>
  </sheetData>
  <mergeCells count="1">
    <mergeCell ref="A22:I22"/>
  </mergeCells>
  <phoneticPr fontId="0" type="noConversion"/>
  <pageMargins left="1.96" right="0.75" top="1.45" bottom="1" header="0.99" footer="0"/>
  <pageSetup scale="80" orientation="landscape" horizontalDpi="4294967293" r:id="rId1"/>
  <headerFooter alignWithMargins="0">
    <oddHeader>&amp;L&amp;"Arial,Negrita"&amp;9MINISTERIO DE HACIENDA
Dirección General de Presupuesto Nacional
Ejercicio Presupuestario 2006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GridLines="0" zoomScale="75" workbookViewId="0">
      <selection activeCell="B25" sqref="B25"/>
    </sheetView>
  </sheetViews>
  <sheetFormatPr baseColWidth="10" defaultRowHeight="12.75" x14ac:dyDescent="0.2"/>
  <cols>
    <col min="1" max="1" width="16.85546875" customWidth="1"/>
    <col min="2" max="2" width="50.5703125" customWidth="1"/>
    <col min="3" max="6" width="16.85546875" customWidth="1"/>
    <col min="7" max="7" width="7.28515625" customWidth="1"/>
  </cols>
  <sheetData>
    <row r="1" spans="1:6" x14ac:dyDescent="0.2">
      <c r="A1" s="11"/>
      <c r="B1" s="11"/>
      <c r="C1" s="11"/>
      <c r="D1" s="1" t="s">
        <v>527</v>
      </c>
      <c r="E1" s="2"/>
      <c r="F1" s="11"/>
    </row>
    <row r="2" spans="1:6" x14ac:dyDescent="0.2">
      <c r="A2" s="11"/>
      <c r="B2" s="11"/>
      <c r="C2" s="11"/>
      <c r="D2" s="1" t="s">
        <v>528</v>
      </c>
      <c r="E2" s="2"/>
      <c r="F2" s="11"/>
    </row>
    <row r="3" spans="1:6" x14ac:dyDescent="0.2">
      <c r="A3" s="11"/>
      <c r="B3" s="11"/>
      <c r="C3" s="11"/>
      <c r="D3" s="1" t="s">
        <v>529</v>
      </c>
      <c r="E3" s="2"/>
      <c r="F3" s="11"/>
    </row>
    <row r="4" spans="1:6" x14ac:dyDescent="0.2">
      <c r="A4" s="11"/>
      <c r="B4" s="11"/>
      <c r="C4" s="11"/>
      <c r="D4" s="2"/>
      <c r="E4" s="2"/>
      <c r="F4" s="2"/>
    </row>
    <row r="5" spans="1:6" x14ac:dyDescent="0.2">
      <c r="A5" s="10" t="s">
        <v>0</v>
      </c>
      <c r="B5" s="11"/>
      <c r="C5" s="11"/>
      <c r="D5" s="11"/>
      <c r="E5" s="10"/>
      <c r="F5" s="11"/>
    </row>
    <row r="6" spans="1:6" ht="9" customHeight="1" x14ac:dyDescent="0.2">
      <c r="A6" s="10"/>
      <c r="B6" s="11"/>
      <c r="C6" s="11"/>
      <c r="D6" s="11"/>
      <c r="E6" s="10"/>
      <c r="F6" s="11"/>
    </row>
    <row r="7" spans="1:6" x14ac:dyDescent="0.2">
      <c r="A7" s="10" t="s">
        <v>586</v>
      </c>
      <c r="B7" s="11"/>
      <c r="C7" s="11"/>
      <c r="D7" s="11"/>
      <c r="E7" s="10"/>
      <c r="F7" s="11"/>
    </row>
    <row r="8" spans="1:6" ht="9" customHeight="1" x14ac:dyDescent="0.2">
      <c r="A8" s="10"/>
      <c r="B8" s="11"/>
      <c r="C8" s="11"/>
      <c r="D8" s="10"/>
      <c r="E8" s="10"/>
      <c r="F8" s="11"/>
    </row>
    <row r="9" spans="1:6" ht="12.75" customHeight="1" x14ac:dyDescent="0.2">
      <c r="A9" s="10" t="s">
        <v>2</v>
      </c>
      <c r="B9" s="11"/>
      <c r="C9" s="11"/>
      <c r="D9" s="10"/>
      <c r="E9" s="10"/>
      <c r="F9" s="11"/>
    </row>
    <row r="10" spans="1:6" ht="9" customHeight="1" x14ac:dyDescent="0.2">
      <c r="A10" s="10"/>
      <c r="B10" s="11"/>
      <c r="C10" s="11"/>
      <c r="D10" s="10"/>
      <c r="E10" s="10"/>
      <c r="F10" s="11"/>
    </row>
    <row r="11" spans="1:6" x14ac:dyDescent="0.2">
      <c r="A11" s="10" t="s">
        <v>530</v>
      </c>
      <c r="B11" s="11"/>
      <c r="C11" s="11"/>
      <c r="D11" s="11"/>
      <c r="E11" s="11"/>
      <c r="F11" s="11"/>
    </row>
    <row r="12" spans="1:6" ht="21.75" customHeight="1" thickBot="1" x14ac:dyDescent="0.25">
      <c r="A12" s="32"/>
      <c r="B12" s="32"/>
      <c r="C12" s="32"/>
      <c r="D12" s="32"/>
      <c r="E12" s="32"/>
      <c r="F12" s="32"/>
    </row>
    <row r="13" spans="1:6" x14ac:dyDescent="0.2">
      <c r="A13" s="11"/>
      <c r="B13" s="11"/>
      <c r="C13" s="11"/>
      <c r="D13" s="11"/>
      <c r="E13" s="11"/>
      <c r="F13" s="11"/>
    </row>
    <row r="14" spans="1:6" x14ac:dyDescent="0.2">
      <c r="A14" s="37"/>
      <c r="B14" s="29"/>
      <c r="C14" s="14" t="s">
        <v>531</v>
      </c>
      <c r="D14" s="141" t="s">
        <v>532</v>
      </c>
      <c r="E14" s="141"/>
      <c r="F14" s="137"/>
    </row>
    <row r="15" spans="1:6" x14ac:dyDescent="0.2">
      <c r="A15" s="18" t="s">
        <v>533</v>
      </c>
      <c r="B15" s="18" t="s">
        <v>479</v>
      </c>
      <c r="C15" s="22" t="s">
        <v>534</v>
      </c>
      <c r="D15" s="136" t="s">
        <v>535</v>
      </c>
      <c r="E15" s="137"/>
      <c r="F15" s="26" t="s">
        <v>485</v>
      </c>
    </row>
    <row r="16" spans="1:6" x14ac:dyDescent="0.2">
      <c r="A16" s="18" t="s">
        <v>519</v>
      </c>
      <c r="B16" s="18" t="s">
        <v>604</v>
      </c>
      <c r="C16" s="17" t="s">
        <v>524</v>
      </c>
      <c r="D16" s="22"/>
      <c r="E16" s="14"/>
      <c r="F16" s="26" t="s">
        <v>536</v>
      </c>
    </row>
    <row r="17" spans="1:6" x14ac:dyDescent="0.2">
      <c r="A17" s="18" t="s">
        <v>517</v>
      </c>
      <c r="B17" s="18"/>
      <c r="C17" s="22" t="s">
        <v>537</v>
      </c>
      <c r="D17" s="22" t="s">
        <v>538</v>
      </c>
      <c r="E17" s="18" t="s">
        <v>539</v>
      </c>
      <c r="F17" s="26" t="s">
        <v>539</v>
      </c>
    </row>
    <row r="18" spans="1:6" x14ac:dyDescent="0.2">
      <c r="A18" s="18"/>
      <c r="B18" s="18"/>
      <c r="C18" s="22"/>
      <c r="D18" s="22"/>
      <c r="E18" s="18"/>
      <c r="F18" s="26"/>
    </row>
    <row r="19" spans="1:6" x14ac:dyDescent="0.2">
      <c r="A19" s="23" t="s">
        <v>481</v>
      </c>
      <c r="B19" s="23" t="s">
        <v>482</v>
      </c>
      <c r="C19" s="24" t="s">
        <v>483</v>
      </c>
      <c r="D19" s="24" t="s">
        <v>487</v>
      </c>
      <c r="E19" s="23" t="s">
        <v>488</v>
      </c>
      <c r="F19" s="27" t="s">
        <v>489</v>
      </c>
    </row>
    <row r="20" spans="1:6" x14ac:dyDescent="0.2">
      <c r="A20" s="11"/>
      <c r="B20" s="11"/>
      <c r="C20" s="11"/>
      <c r="D20" s="11"/>
      <c r="E20" s="11"/>
      <c r="F20" s="11"/>
    </row>
    <row r="21" spans="1:6" ht="15.95" customHeight="1" x14ac:dyDescent="0.2">
      <c r="A21" s="75"/>
      <c r="B21" s="51"/>
      <c r="C21" s="74"/>
      <c r="D21" s="74"/>
      <c r="E21" s="74"/>
      <c r="F21" s="74"/>
    </row>
    <row r="22" spans="1:6" ht="15.95" customHeight="1" x14ac:dyDescent="0.2">
      <c r="A22" s="75"/>
      <c r="B22" s="51"/>
      <c r="C22" s="74"/>
      <c r="D22" s="74"/>
      <c r="E22" s="74"/>
      <c r="F22" s="74"/>
    </row>
    <row r="23" spans="1:6" ht="15.95" customHeight="1" x14ac:dyDescent="0.2">
      <c r="A23" s="75"/>
      <c r="B23" s="51"/>
      <c r="C23" s="74"/>
      <c r="D23" s="74"/>
      <c r="E23" s="74"/>
      <c r="F23" s="74"/>
    </row>
    <row r="24" spans="1:6" ht="15.95" customHeight="1" x14ac:dyDescent="0.2">
      <c r="A24" s="75"/>
      <c r="B24" s="51"/>
      <c r="C24" s="74"/>
      <c r="D24" s="74"/>
      <c r="E24" s="74"/>
      <c r="F24" s="74"/>
    </row>
    <row r="25" spans="1:6" ht="15.95" customHeight="1" x14ac:dyDescent="0.2">
      <c r="A25" s="75"/>
      <c r="B25" s="51"/>
      <c r="C25" s="74"/>
      <c r="D25" s="74"/>
      <c r="E25" s="74"/>
      <c r="F25" s="74"/>
    </row>
    <row r="26" spans="1:6" ht="15.95" customHeight="1" x14ac:dyDescent="0.2">
      <c r="A26" s="39"/>
      <c r="B26" s="51"/>
      <c r="C26" s="74"/>
      <c r="D26" s="74"/>
      <c r="E26" s="74"/>
      <c r="F26" s="74"/>
    </row>
    <row r="27" spans="1:6" ht="15.95" customHeight="1" x14ac:dyDescent="0.2">
      <c r="A27" s="40"/>
      <c r="B27" s="40"/>
      <c r="C27" s="40"/>
      <c r="D27" s="40"/>
      <c r="E27" s="40"/>
      <c r="F27" s="40"/>
    </row>
    <row r="28" spans="1:6" ht="15.95" customHeight="1" x14ac:dyDescent="0.2">
      <c r="A28" s="40"/>
      <c r="B28" s="40"/>
      <c r="C28" s="40"/>
      <c r="D28" s="40"/>
      <c r="E28" s="40"/>
      <c r="F28" s="40"/>
    </row>
    <row r="29" spans="1:6" ht="15.95" customHeight="1" x14ac:dyDescent="0.2">
      <c r="A29" s="40"/>
      <c r="B29" s="40"/>
      <c r="C29" s="40"/>
      <c r="D29" s="40"/>
      <c r="E29" s="40"/>
      <c r="F29" s="40"/>
    </row>
    <row r="30" spans="1:6" ht="15.95" customHeight="1" x14ac:dyDescent="0.2">
      <c r="A30" s="40"/>
      <c r="B30" s="40"/>
      <c r="C30" s="40"/>
      <c r="D30" s="40"/>
      <c r="E30" s="40"/>
      <c r="F30" s="40"/>
    </row>
    <row r="31" spans="1:6" ht="15.95" customHeight="1" x14ac:dyDescent="0.2">
      <c r="A31" s="40"/>
      <c r="B31" s="40"/>
      <c r="C31" s="40"/>
      <c r="D31" s="40"/>
      <c r="E31" s="40"/>
      <c r="F31" s="40"/>
    </row>
    <row r="32" spans="1:6" ht="15.95" customHeight="1" x14ac:dyDescent="0.2">
      <c r="A32" s="40"/>
      <c r="B32" s="40"/>
      <c r="C32" s="40"/>
      <c r="D32" s="40"/>
      <c r="E32" s="40"/>
      <c r="F32" s="40"/>
    </row>
    <row r="33" spans="1:6" ht="15.95" customHeight="1" x14ac:dyDescent="0.2">
      <c r="A33" s="40"/>
      <c r="B33" s="40"/>
      <c r="C33" s="40"/>
      <c r="D33" s="40"/>
      <c r="E33" s="40"/>
      <c r="F33" s="40"/>
    </row>
    <row r="34" spans="1:6" ht="15.95" customHeight="1" x14ac:dyDescent="0.2">
      <c r="A34" s="35"/>
      <c r="B34" s="35"/>
      <c r="C34" s="35"/>
      <c r="D34" s="35"/>
      <c r="E34" s="35"/>
      <c r="F34" s="35"/>
    </row>
    <row r="35" spans="1:6" x14ac:dyDescent="0.2">
      <c r="A35" s="10" t="s">
        <v>587</v>
      </c>
      <c r="B35" s="11"/>
      <c r="C35" s="11"/>
      <c r="D35" s="11"/>
      <c r="E35" s="11"/>
      <c r="F35" s="11"/>
    </row>
    <row r="36" spans="1:6" x14ac:dyDescent="0.2">
      <c r="A36" s="10" t="s">
        <v>588</v>
      </c>
      <c r="B36" s="10"/>
      <c r="C36" s="10"/>
      <c r="D36" s="11"/>
      <c r="E36" s="11"/>
      <c r="F36" s="11"/>
    </row>
    <row r="37" spans="1:6" x14ac:dyDescent="0.2">
      <c r="A37" s="10"/>
      <c r="B37" s="10"/>
      <c r="C37" s="10"/>
    </row>
  </sheetData>
  <mergeCells count="2">
    <mergeCell ref="D15:E15"/>
    <mergeCell ref="D14:F14"/>
  </mergeCells>
  <phoneticPr fontId="0" type="noConversion"/>
  <printOptions horizontalCentered="1"/>
  <pageMargins left="0.78740157480314965" right="0.78740157480314965" top="1.26" bottom="1" header="0.81" footer="0"/>
  <pageSetup scale="80" orientation="landscape" horizontalDpi="4294967294" verticalDpi="300" r:id="rId1"/>
  <headerFooter alignWithMargins="0">
    <oddHeader>&amp;LMINISTERIO DE HACIENDA
Dirección General de Presupuesto Nacional
Ejercicio Presupuestario 2006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75" workbookViewId="0">
      <selection activeCell="A17" sqref="A17"/>
    </sheetView>
  </sheetViews>
  <sheetFormatPr baseColWidth="10" defaultRowHeight="12.75" x14ac:dyDescent="0.2"/>
  <cols>
    <col min="1" max="2" width="11" customWidth="1"/>
    <col min="3" max="3" width="39.28515625" customWidth="1"/>
    <col min="4" max="12" width="11.140625" customWidth="1"/>
  </cols>
  <sheetData>
    <row r="1" spans="1:12" x14ac:dyDescent="0.2">
      <c r="A1" s="11"/>
      <c r="B1" s="11"/>
      <c r="C1" s="11"/>
      <c r="D1" s="11"/>
      <c r="E1" s="2"/>
      <c r="F1" s="11"/>
      <c r="G1" s="11"/>
      <c r="H1" s="11"/>
      <c r="I1" s="1" t="s">
        <v>565</v>
      </c>
      <c r="J1" s="11"/>
      <c r="K1" s="11"/>
      <c r="L1" s="11"/>
    </row>
    <row r="2" spans="1:12" x14ac:dyDescent="0.2">
      <c r="A2" s="11"/>
      <c r="B2" s="11"/>
      <c r="C2" s="11"/>
      <c r="D2" s="11"/>
      <c r="E2" s="2"/>
      <c r="F2" s="11"/>
      <c r="G2" s="11"/>
      <c r="H2" s="11"/>
      <c r="I2" s="1" t="s">
        <v>566</v>
      </c>
      <c r="J2" s="11"/>
      <c r="K2" s="11"/>
      <c r="L2" s="11"/>
    </row>
    <row r="3" spans="1:12" x14ac:dyDescent="0.2">
      <c r="A3" s="11"/>
      <c r="B3" s="11"/>
      <c r="C3" s="11"/>
      <c r="D3" s="11"/>
      <c r="E3" s="2"/>
      <c r="F3" s="11"/>
      <c r="G3" s="11"/>
      <c r="H3" s="11"/>
      <c r="I3" s="1" t="s">
        <v>567</v>
      </c>
      <c r="J3" s="11"/>
      <c r="K3" s="11"/>
      <c r="L3" s="11"/>
    </row>
    <row r="4" spans="1:12" x14ac:dyDescent="0.2">
      <c r="A4" s="11"/>
      <c r="B4" s="11"/>
      <c r="C4" s="11"/>
      <c r="D4" s="2"/>
      <c r="E4" s="2"/>
      <c r="F4" s="2"/>
      <c r="G4" s="6"/>
      <c r="H4" s="11"/>
      <c r="I4" s="11"/>
      <c r="J4" s="11"/>
      <c r="K4" s="11"/>
      <c r="L4" s="11"/>
    </row>
    <row r="5" spans="1:12" x14ac:dyDescent="0.2">
      <c r="A5" s="10" t="s">
        <v>0</v>
      </c>
      <c r="B5" s="11"/>
      <c r="C5" s="11"/>
      <c r="D5" s="10"/>
      <c r="E5" s="11"/>
      <c r="F5" s="11"/>
      <c r="G5" s="11"/>
      <c r="H5" s="11"/>
      <c r="I5" s="10"/>
      <c r="J5" s="11"/>
      <c r="K5" s="11"/>
      <c r="L5" s="11"/>
    </row>
    <row r="6" spans="1:12" ht="6.75" customHeight="1" x14ac:dyDescent="0.2">
      <c r="A6" s="10"/>
      <c r="B6" s="11"/>
      <c r="C6" s="10"/>
      <c r="D6" s="11"/>
      <c r="E6" s="11"/>
      <c r="F6" s="11"/>
      <c r="G6" s="11"/>
      <c r="H6" s="11"/>
      <c r="I6" s="10"/>
      <c r="J6" s="11"/>
      <c r="K6" s="11"/>
      <c r="L6" s="11"/>
    </row>
    <row r="7" spans="1:12" x14ac:dyDescent="0.2">
      <c r="A7" s="10" t="s">
        <v>1</v>
      </c>
      <c r="B7" s="11"/>
      <c r="C7" s="11"/>
      <c r="D7" s="10"/>
      <c r="E7" s="11"/>
      <c r="F7" s="11"/>
      <c r="G7" s="11"/>
      <c r="H7" s="11"/>
      <c r="I7" s="10"/>
      <c r="J7" s="11"/>
      <c r="K7" s="11"/>
      <c r="L7" s="11"/>
    </row>
    <row r="8" spans="1:12" ht="6.75" customHeight="1" x14ac:dyDescent="0.2">
      <c r="A8" s="10"/>
      <c r="B8" s="11"/>
      <c r="C8" s="10"/>
      <c r="D8" s="10"/>
      <c r="E8" s="11"/>
      <c r="F8" s="11"/>
      <c r="G8" s="11"/>
      <c r="H8" s="11"/>
      <c r="I8" s="10"/>
      <c r="J8" s="11"/>
      <c r="K8" s="11"/>
      <c r="L8" s="11"/>
    </row>
    <row r="9" spans="1:12" x14ac:dyDescent="0.2">
      <c r="A9" s="10" t="s">
        <v>2</v>
      </c>
      <c r="B9" s="11"/>
      <c r="C9" s="10"/>
      <c r="D9" s="10"/>
      <c r="E9" s="11"/>
      <c r="F9" s="11"/>
      <c r="G9" s="11"/>
      <c r="H9" s="11"/>
      <c r="I9" s="10"/>
      <c r="J9" s="11"/>
      <c r="K9" s="11"/>
      <c r="L9" s="11"/>
    </row>
    <row r="10" spans="1:12" ht="6.75" customHeight="1" x14ac:dyDescent="0.2">
      <c r="A10" s="10"/>
      <c r="B10" s="11"/>
      <c r="C10" s="10"/>
      <c r="D10" s="10"/>
      <c r="E10" s="11"/>
      <c r="F10" s="11"/>
      <c r="G10" s="11"/>
      <c r="H10" s="11"/>
      <c r="I10" s="10"/>
      <c r="J10" s="11"/>
      <c r="K10" s="11"/>
      <c r="L10" s="11"/>
    </row>
    <row r="11" spans="1:12" x14ac:dyDescent="0.2">
      <c r="A11" s="10" t="s">
        <v>568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ht="13.5" thickBot="1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2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x14ac:dyDescent="0.2">
      <c r="A15" s="25"/>
      <c r="B15" s="13"/>
      <c r="C15" s="25"/>
      <c r="D15" s="15"/>
      <c r="E15" s="12"/>
      <c r="F15" s="29"/>
      <c r="G15" s="14"/>
      <c r="H15" s="28"/>
      <c r="I15" s="14"/>
      <c r="J15" s="29"/>
      <c r="K15" s="12"/>
      <c r="L15" s="12"/>
    </row>
    <row r="16" spans="1:12" x14ac:dyDescent="0.2">
      <c r="A16" s="20" t="s">
        <v>478</v>
      </c>
      <c r="B16" s="17" t="s">
        <v>582</v>
      </c>
      <c r="C16" s="20" t="s">
        <v>562</v>
      </c>
      <c r="D16" s="22" t="s">
        <v>531</v>
      </c>
      <c r="E16" s="16" t="s">
        <v>569</v>
      </c>
      <c r="F16" s="21" t="s">
        <v>570</v>
      </c>
      <c r="G16" s="18" t="s">
        <v>571</v>
      </c>
      <c r="H16" s="19" t="s">
        <v>572</v>
      </c>
      <c r="I16" s="18" t="s">
        <v>573</v>
      </c>
      <c r="J16" s="21" t="s">
        <v>574</v>
      </c>
      <c r="K16" s="16" t="s">
        <v>575</v>
      </c>
      <c r="L16" s="16" t="s">
        <v>485</v>
      </c>
    </row>
    <row r="17" spans="1:12" x14ac:dyDescent="0.2">
      <c r="A17" s="20" t="s">
        <v>519</v>
      </c>
      <c r="B17" s="26" t="s">
        <v>576</v>
      </c>
      <c r="C17" s="20"/>
      <c r="D17" s="22" t="s">
        <v>577</v>
      </c>
      <c r="E17" s="16"/>
      <c r="F17" s="21" t="s">
        <v>578</v>
      </c>
      <c r="G17" s="18" t="s">
        <v>577</v>
      </c>
      <c r="H17" s="19"/>
      <c r="I17" s="18" t="s">
        <v>579</v>
      </c>
      <c r="J17" s="21" t="s">
        <v>580</v>
      </c>
      <c r="K17" s="16"/>
      <c r="L17" s="16"/>
    </row>
    <row r="18" spans="1:12" x14ac:dyDescent="0.2">
      <c r="A18" s="22" t="s">
        <v>517</v>
      </c>
      <c r="B18" s="26"/>
      <c r="C18" s="22"/>
      <c r="D18" s="22"/>
      <c r="E18" s="18"/>
      <c r="F18" s="21"/>
      <c r="G18" s="18"/>
      <c r="H18" s="21"/>
      <c r="I18" s="18"/>
      <c r="J18" s="21"/>
      <c r="K18" s="18"/>
      <c r="L18" s="18"/>
    </row>
    <row r="19" spans="1:12" x14ac:dyDescent="0.2">
      <c r="A19" s="24" t="s">
        <v>481</v>
      </c>
      <c r="B19" s="27" t="s">
        <v>482</v>
      </c>
      <c r="C19" s="24" t="s">
        <v>483</v>
      </c>
      <c r="D19" s="24" t="s">
        <v>487</v>
      </c>
      <c r="E19" s="23" t="s">
        <v>488</v>
      </c>
      <c r="F19" s="30" t="s">
        <v>489</v>
      </c>
      <c r="G19" s="23" t="s">
        <v>490</v>
      </c>
      <c r="H19" s="30" t="s">
        <v>491</v>
      </c>
      <c r="I19" s="23" t="s">
        <v>492</v>
      </c>
      <c r="J19" s="30" t="s">
        <v>493</v>
      </c>
      <c r="K19" s="23" t="s">
        <v>561</v>
      </c>
      <c r="L19" s="23" t="s">
        <v>581</v>
      </c>
    </row>
    <row r="20" spans="1:12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ht="15.95" customHeight="1" x14ac:dyDescent="0.2">
      <c r="A21" s="75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</row>
    <row r="22" spans="1:12" ht="15.95" customHeight="1" x14ac:dyDescent="0.2">
      <c r="A22" s="75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</row>
    <row r="23" spans="1:12" ht="15.95" customHeight="1" x14ac:dyDescent="0.2">
      <c r="A23" s="75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1:12" ht="15.95" customHeight="1" x14ac:dyDescent="0.2">
      <c r="A24" s="75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</row>
    <row r="25" spans="1:12" ht="15.95" customHeight="1" x14ac:dyDescent="0.2">
      <c r="A25" s="75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</row>
    <row r="26" spans="1:12" ht="15.95" customHeight="1" x14ac:dyDescent="0.2">
      <c r="A26" s="39"/>
      <c r="B26" s="74"/>
      <c r="C26" s="74"/>
      <c r="D26" s="74"/>
      <c r="E26" s="74"/>
      <c r="F26" s="74"/>
      <c r="G26" s="74"/>
      <c r="H26" s="74"/>
      <c r="I26" s="40"/>
      <c r="J26" s="40"/>
      <c r="K26" s="40"/>
      <c r="L26" s="40"/>
    </row>
    <row r="27" spans="1:12" ht="15.95" customHeight="1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1:12" ht="15.95" customHeight="1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</row>
    <row r="29" spans="1:12" ht="15.95" customHeight="1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</row>
    <row r="30" spans="1:12" ht="15.95" customHeight="1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</row>
    <row r="31" spans="1:12" ht="15.9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</row>
    <row r="32" spans="1:12" ht="15.95" customHeight="1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spans="1:12" ht="15.95" customHeight="1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  <row r="34" spans="1:12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</sheetData>
  <phoneticPr fontId="0" type="noConversion"/>
  <printOptions horizontalCentered="1"/>
  <pageMargins left="0.78740157480314965" right="0.78740157480314965" top="1.84" bottom="1" header="1.2" footer="0"/>
  <pageSetup scale="70" orientation="landscape" horizontalDpi="4294967294" verticalDpi="300" r:id="rId1"/>
  <headerFooter alignWithMargins="0">
    <oddHeader>&amp;L&amp;"Arial,Negrita"&amp;9MINISTERIO DE HACIENDA
Dirección General de Presupuesto Nacional
Ejercicio Presupuestario 2006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showGridLines="0" zoomScale="75" workbookViewId="0">
      <selection activeCell="C24" sqref="C24"/>
    </sheetView>
  </sheetViews>
  <sheetFormatPr baseColWidth="10" defaultRowHeight="12.75" x14ac:dyDescent="0.2"/>
  <cols>
    <col min="1" max="1" width="60.28515625" customWidth="1"/>
    <col min="2" max="4" width="25.7109375" customWidth="1"/>
  </cols>
  <sheetData>
    <row r="1" spans="1:5" x14ac:dyDescent="0.2">
      <c r="A1" s="9"/>
      <c r="B1" s="8"/>
      <c r="C1" s="8"/>
      <c r="D1" s="8"/>
      <c r="E1" s="8"/>
    </row>
    <row r="2" spans="1:5" x14ac:dyDescent="0.2">
      <c r="A2" s="9"/>
      <c r="B2" s="8"/>
      <c r="C2" s="8"/>
      <c r="D2" s="8"/>
      <c r="E2" s="8"/>
    </row>
    <row r="3" spans="1:5" x14ac:dyDescent="0.2">
      <c r="A3" s="35"/>
      <c r="B3" s="35"/>
      <c r="C3" s="35"/>
      <c r="D3" s="35"/>
      <c r="E3" s="35"/>
    </row>
    <row r="4" spans="1:5" x14ac:dyDescent="0.2">
      <c r="A4" s="35"/>
      <c r="B4" s="35"/>
      <c r="C4" s="1" t="s">
        <v>501</v>
      </c>
      <c r="D4" s="35"/>
      <c r="E4" s="35"/>
    </row>
    <row r="5" spans="1:5" x14ac:dyDescent="0.2">
      <c r="A5" s="35"/>
      <c r="B5" s="35"/>
      <c r="C5" s="1" t="s">
        <v>502</v>
      </c>
      <c r="D5" s="35"/>
      <c r="E5" s="35"/>
    </row>
    <row r="6" spans="1:5" x14ac:dyDescent="0.2">
      <c r="A6" s="35"/>
      <c r="B6" s="35"/>
      <c r="C6" s="1" t="s">
        <v>503</v>
      </c>
      <c r="D6" s="35"/>
      <c r="E6" s="35"/>
    </row>
    <row r="7" spans="1:5" x14ac:dyDescent="0.2">
      <c r="A7" s="35"/>
      <c r="B7" s="35"/>
      <c r="C7" s="35"/>
      <c r="D7" s="35"/>
      <c r="E7" s="35"/>
    </row>
    <row r="8" spans="1:5" x14ac:dyDescent="0.2">
      <c r="A8" s="35"/>
      <c r="B8" s="35"/>
      <c r="C8" s="35"/>
      <c r="D8" s="35"/>
      <c r="E8" s="35"/>
    </row>
    <row r="9" spans="1:5" x14ac:dyDescent="0.2">
      <c r="A9" s="76" t="s">
        <v>508</v>
      </c>
      <c r="B9" s="35"/>
      <c r="C9" s="35"/>
      <c r="D9" s="35"/>
      <c r="E9" s="35"/>
    </row>
    <row r="10" spans="1:5" ht="9" customHeight="1" x14ac:dyDescent="0.2">
      <c r="A10" s="76"/>
      <c r="B10" s="35"/>
      <c r="C10" s="35"/>
      <c r="D10" s="35"/>
      <c r="E10" s="35"/>
    </row>
    <row r="11" spans="1:5" x14ac:dyDescent="0.2">
      <c r="A11" s="76" t="s">
        <v>1</v>
      </c>
      <c r="B11" s="35"/>
      <c r="C11" s="35"/>
      <c r="D11" s="35"/>
      <c r="E11" s="35"/>
    </row>
    <row r="12" spans="1:5" ht="9" customHeight="1" x14ac:dyDescent="0.2">
      <c r="A12" s="76"/>
      <c r="B12" s="35"/>
      <c r="C12" s="35"/>
      <c r="D12" s="35"/>
      <c r="E12" s="35"/>
    </row>
    <row r="13" spans="1:5" x14ac:dyDescent="0.2">
      <c r="A13" s="76" t="s">
        <v>2</v>
      </c>
      <c r="B13" s="35"/>
      <c r="C13" s="35"/>
      <c r="D13" s="35"/>
      <c r="E13" s="35"/>
    </row>
    <row r="14" spans="1:5" ht="21.75" customHeight="1" x14ac:dyDescent="0.2">
      <c r="A14" s="35"/>
      <c r="B14" s="35"/>
      <c r="C14" s="35"/>
      <c r="D14" s="35"/>
      <c r="E14" s="35"/>
    </row>
    <row r="15" spans="1:5" x14ac:dyDescent="0.2">
      <c r="A15" s="35" t="s">
        <v>504</v>
      </c>
      <c r="B15" s="35"/>
      <c r="C15" s="35"/>
      <c r="D15" s="35"/>
      <c r="E15" s="35"/>
    </row>
    <row r="16" spans="1:5" ht="13.5" thickBot="1" x14ac:dyDescent="0.25">
      <c r="A16" s="32"/>
      <c r="B16" s="32"/>
      <c r="C16" s="32"/>
      <c r="D16" s="32"/>
      <c r="E16" s="35"/>
    </row>
    <row r="17" spans="1:5" x14ac:dyDescent="0.2">
      <c r="A17" s="35"/>
      <c r="B17" s="35"/>
      <c r="C17" s="35"/>
      <c r="D17" s="35"/>
      <c r="E17" s="35"/>
    </row>
    <row r="18" spans="1:5" ht="24" x14ac:dyDescent="0.2">
      <c r="A18" s="77" t="s">
        <v>505</v>
      </c>
      <c r="B18" s="77" t="s">
        <v>601</v>
      </c>
      <c r="C18" s="77" t="s">
        <v>602</v>
      </c>
      <c r="D18" s="77" t="s">
        <v>506</v>
      </c>
      <c r="E18" s="11"/>
    </row>
    <row r="19" spans="1:5" x14ac:dyDescent="0.2">
      <c r="A19" s="40"/>
      <c r="B19" s="40"/>
      <c r="C19" s="40"/>
      <c r="D19" s="40"/>
      <c r="E19" s="11"/>
    </row>
    <row r="20" spans="1:5" x14ac:dyDescent="0.2">
      <c r="A20" s="40"/>
      <c r="B20" s="40"/>
      <c r="C20" s="40"/>
      <c r="D20" s="40"/>
      <c r="E20" s="11"/>
    </row>
    <row r="21" spans="1:5" x14ac:dyDescent="0.2">
      <c r="A21" s="40"/>
      <c r="B21" s="40"/>
      <c r="C21" s="40"/>
      <c r="D21" s="40"/>
      <c r="E21" s="11"/>
    </row>
    <row r="22" spans="1:5" x14ac:dyDescent="0.2">
      <c r="A22" s="40"/>
      <c r="B22" s="40"/>
      <c r="C22" s="40"/>
      <c r="D22" s="40"/>
      <c r="E22" s="11"/>
    </row>
    <row r="23" spans="1:5" x14ac:dyDescent="0.2">
      <c r="A23" s="40"/>
      <c r="B23" s="40"/>
      <c r="C23" s="40"/>
      <c r="D23" s="40"/>
      <c r="E23" s="11"/>
    </row>
    <row r="24" spans="1:5" x14ac:dyDescent="0.2">
      <c r="A24" s="40"/>
      <c r="B24" s="40"/>
      <c r="C24" s="40"/>
      <c r="D24" s="40"/>
      <c r="E24" s="11"/>
    </row>
    <row r="25" spans="1:5" x14ac:dyDescent="0.2">
      <c r="A25" s="40"/>
      <c r="B25" s="40"/>
      <c r="C25" s="40"/>
      <c r="D25" s="40"/>
      <c r="E25" s="11"/>
    </row>
    <row r="26" spans="1:5" x14ac:dyDescent="0.2">
      <c r="A26" s="40"/>
      <c r="B26" s="40"/>
      <c r="C26" s="40"/>
      <c r="D26" s="40"/>
      <c r="E26" s="11"/>
    </row>
    <row r="27" spans="1:5" x14ac:dyDescent="0.2">
      <c r="A27" s="40"/>
      <c r="B27" s="40"/>
      <c r="C27" s="40"/>
      <c r="D27" s="40"/>
      <c r="E27" s="11"/>
    </row>
    <row r="28" spans="1:5" x14ac:dyDescent="0.2">
      <c r="A28" s="40"/>
      <c r="B28" s="40"/>
      <c r="C28" s="40"/>
      <c r="D28" s="40"/>
      <c r="E28" s="11"/>
    </row>
    <row r="29" spans="1:5" x14ac:dyDescent="0.2">
      <c r="A29" s="78"/>
      <c r="B29" s="141" t="s">
        <v>507</v>
      </c>
      <c r="C29" s="137"/>
      <c r="D29" s="40"/>
      <c r="E29" s="11"/>
    </row>
    <row r="30" spans="1:5" x14ac:dyDescent="0.2">
      <c r="A30" s="11"/>
      <c r="B30" s="11"/>
      <c r="C30" s="11"/>
      <c r="D30" s="11"/>
      <c r="E30" s="11"/>
    </row>
    <row r="31" spans="1:5" x14ac:dyDescent="0.2">
      <c r="A31" s="11"/>
      <c r="B31" s="11"/>
      <c r="C31" s="11"/>
      <c r="D31" s="11"/>
      <c r="E31" s="11"/>
    </row>
    <row r="32" spans="1:5" x14ac:dyDescent="0.2">
      <c r="A32" s="11"/>
      <c r="B32" s="11"/>
      <c r="C32" s="11"/>
      <c r="D32" s="11"/>
      <c r="E32" s="11"/>
    </row>
  </sheetData>
  <mergeCells count="1">
    <mergeCell ref="B29:C29"/>
  </mergeCells>
  <phoneticPr fontId="0" type="noConversion"/>
  <pageMargins left="1.2" right="0.75" top="1.8" bottom="1" header="1.31" footer="0"/>
  <pageSetup scale="80" orientation="landscape" horizontalDpi="4294967293" r:id="rId1"/>
  <headerFooter alignWithMargins="0">
    <oddHeader>&amp;L&amp;"Arial,Negrita"&amp;9MINISTERIO DE HACIENDA
Dirección General de Presupuesto Nacional
Ejercicio Presupuestario 2006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D11" sqref="D11"/>
    </sheetView>
  </sheetViews>
  <sheetFormatPr baseColWidth="10" defaultRowHeight="12.75" x14ac:dyDescent="0.2"/>
  <cols>
    <col min="1" max="1" width="28.85546875" bestFit="1" customWidth="1"/>
    <col min="3" max="3" width="16.5703125" bestFit="1" customWidth="1"/>
    <col min="4" max="4" width="17.140625" bestFit="1" customWidth="1"/>
  </cols>
  <sheetData>
    <row r="1" spans="1:4" x14ac:dyDescent="0.2">
      <c r="A1" s="188" t="s">
        <v>670</v>
      </c>
      <c r="B1" s="190" t="s">
        <v>671</v>
      </c>
      <c r="C1" s="192" t="s">
        <v>672</v>
      </c>
      <c r="D1" s="193"/>
    </row>
    <row r="2" spans="1:4" ht="13.5" thickBot="1" x14ac:dyDescent="0.25">
      <c r="A2" s="189"/>
      <c r="B2" s="191"/>
      <c r="C2" s="109" t="s">
        <v>673</v>
      </c>
      <c r="D2" s="110" t="s">
        <v>674</v>
      </c>
    </row>
    <row r="3" spans="1:4" x14ac:dyDescent="0.2">
      <c r="A3" s="111" t="s">
        <v>635</v>
      </c>
      <c r="B3" s="112">
        <v>0.55000000000000004</v>
      </c>
      <c r="C3" s="113">
        <f>($C$7*B3)/1000000</f>
        <v>4914.527376</v>
      </c>
      <c r="D3" s="114">
        <f>($D$7*B3)/1000000</f>
        <v>420.70765000183337</v>
      </c>
    </row>
    <row r="4" spans="1:4" x14ac:dyDescent="0.2">
      <c r="A4" s="115" t="s">
        <v>675</v>
      </c>
      <c r="B4" s="116">
        <v>0.35</v>
      </c>
      <c r="C4" s="117">
        <f>($C$7*B4)/1000000</f>
        <v>3127.426512</v>
      </c>
      <c r="D4" s="118">
        <f>($D$7*B4)/1000000</f>
        <v>267.72305000116665</v>
      </c>
    </row>
    <row r="5" spans="1:4" ht="13.5" thickBot="1" x14ac:dyDescent="0.25">
      <c r="A5" s="119" t="s">
        <v>636</v>
      </c>
      <c r="B5" s="120">
        <v>0.1</v>
      </c>
      <c r="C5" s="121">
        <f>($C$7*B5)/1000000</f>
        <v>893.550432</v>
      </c>
      <c r="D5" s="122">
        <f>($D$7*B5)/1000000</f>
        <v>76.492300000333344</v>
      </c>
    </row>
    <row r="7" spans="1:4" x14ac:dyDescent="0.2">
      <c r="A7" s="68" t="s">
        <v>676</v>
      </c>
      <c r="C7" s="123">
        <f>+'F5'!D19+'F5'!D21+'F5'!D22+'F5'!D24+'F5'!E19+'F5'!E21+'F5'!E22+'F5'!E24</f>
        <v>8935504320</v>
      </c>
      <c r="D7" s="123">
        <f>+'F5'!D20+'F5'!D23+'F5'!E20+'F5'!E23</f>
        <v>764923000.00333333</v>
      </c>
    </row>
    <row r="8" spans="1:4" x14ac:dyDescent="0.2">
      <c r="D8" s="106">
        <f>(C7+D7)-('F5'!D26+'F5'!E26)</f>
        <v>0</v>
      </c>
    </row>
    <row r="9" spans="1:4" x14ac:dyDescent="0.2">
      <c r="D9" s="106">
        <f>(SUM(C3:D5))-SUM(C7:D7)/1000000</f>
        <v>0</v>
      </c>
    </row>
  </sheetData>
  <mergeCells count="3">
    <mergeCell ref="A1:A2"/>
    <mergeCell ref="B1:B2"/>
    <mergeCell ref="C1:D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E28"/>
  <sheetViews>
    <sheetView workbookViewId="0">
      <selection activeCell="D33" sqref="D33"/>
    </sheetView>
  </sheetViews>
  <sheetFormatPr baseColWidth="10" defaultRowHeight="12.75" x14ac:dyDescent="0.2"/>
  <cols>
    <col min="1" max="1" width="27" bestFit="1" customWidth="1"/>
    <col min="2" max="2" width="16.140625" customWidth="1"/>
    <col min="3" max="3" width="15.28515625" customWidth="1"/>
    <col min="4" max="4" width="16.7109375" customWidth="1"/>
    <col min="5" max="5" width="14.7109375" bestFit="1" customWidth="1"/>
  </cols>
  <sheetData>
    <row r="2" spans="1:5" ht="13.9" customHeight="1" x14ac:dyDescent="0.2"/>
    <row r="3" spans="1:5" ht="13.9" customHeight="1" x14ac:dyDescent="0.2">
      <c r="C3" s="1" t="s">
        <v>652</v>
      </c>
      <c r="D3" s="11"/>
    </row>
    <row r="4" spans="1:5" x14ac:dyDescent="0.2">
      <c r="C4" s="1" t="s">
        <v>653</v>
      </c>
      <c r="D4" s="11"/>
    </row>
    <row r="5" spans="1:5" x14ac:dyDescent="0.2">
      <c r="C5" s="1" t="s">
        <v>654</v>
      </c>
      <c r="D5" s="11"/>
    </row>
    <row r="6" spans="1:5" x14ac:dyDescent="0.2">
      <c r="C6" s="1" t="s">
        <v>655</v>
      </c>
      <c r="D6" s="11"/>
    </row>
    <row r="7" spans="1:5" x14ac:dyDescent="0.2">
      <c r="C7" s="1"/>
      <c r="D7" s="11"/>
    </row>
    <row r="8" spans="1:5" x14ac:dyDescent="0.2">
      <c r="C8" s="1"/>
      <c r="D8" s="11"/>
    </row>
    <row r="9" spans="1:5" x14ac:dyDescent="0.2">
      <c r="A9" s="11"/>
      <c r="B9" s="11"/>
      <c r="C9" s="11"/>
      <c r="D9" s="11"/>
    </row>
    <row r="10" spans="1:5" x14ac:dyDescent="0.2">
      <c r="A10" s="11"/>
      <c r="B10" s="11"/>
      <c r="C10" s="11"/>
      <c r="D10" s="11"/>
    </row>
    <row r="11" spans="1:5" ht="13.5" thickBot="1" x14ac:dyDescent="0.25">
      <c r="A11" s="32"/>
      <c r="B11" s="32"/>
      <c r="C11" s="32"/>
      <c r="D11" s="32"/>
      <c r="E11" s="32"/>
    </row>
    <row r="12" spans="1:5" x14ac:dyDescent="0.2">
      <c r="A12" s="11"/>
      <c r="B12" s="11"/>
      <c r="C12" s="11"/>
      <c r="D12" s="11"/>
    </row>
    <row r="13" spans="1:5" x14ac:dyDescent="0.2">
      <c r="A13" s="11"/>
      <c r="B13" s="11"/>
      <c r="C13" s="11"/>
      <c r="D13" s="11"/>
    </row>
    <row r="14" spans="1:5" ht="13.15" customHeight="1" x14ac:dyDescent="0.2">
      <c r="A14" s="13"/>
      <c r="B14" s="132" t="s">
        <v>656</v>
      </c>
      <c r="C14" s="132" t="s">
        <v>657</v>
      </c>
      <c r="D14" s="14" t="s">
        <v>659</v>
      </c>
      <c r="E14" s="14" t="s">
        <v>659</v>
      </c>
    </row>
    <row r="15" spans="1:5" x14ac:dyDescent="0.2">
      <c r="A15" s="26" t="s">
        <v>658</v>
      </c>
      <c r="B15" s="133"/>
      <c r="C15" s="133"/>
      <c r="D15" s="108" t="s">
        <v>668</v>
      </c>
      <c r="E15" s="108" t="s">
        <v>669</v>
      </c>
    </row>
    <row r="16" spans="1:5" x14ac:dyDescent="0.2">
      <c r="A16" s="26"/>
      <c r="B16" s="133"/>
      <c r="C16" s="133"/>
      <c r="D16" s="18" t="s">
        <v>480</v>
      </c>
      <c r="E16" s="18" t="s">
        <v>480</v>
      </c>
    </row>
    <row r="17" spans="1:5" x14ac:dyDescent="0.2">
      <c r="A17" s="27" t="s">
        <v>482</v>
      </c>
      <c r="B17" s="27" t="s">
        <v>483</v>
      </c>
      <c r="C17" s="27" t="s">
        <v>487</v>
      </c>
      <c r="D17" s="23" t="s">
        <v>488</v>
      </c>
      <c r="E17" s="23" t="s">
        <v>488</v>
      </c>
    </row>
    <row r="18" spans="1:5" x14ac:dyDescent="0.2">
      <c r="A18" s="11"/>
      <c r="B18" s="11"/>
      <c r="C18" s="11"/>
      <c r="D18" s="11"/>
      <c r="E18" s="11"/>
    </row>
    <row r="19" spans="1:5" x14ac:dyDescent="0.2">
      <c r="A19" s="40" t="s">
        <v>130</v>
      </c>
      <c r="B19" s="103" t="s">
        <v>660</v>
      </c>
      <c r="C19" s="40" t="s">
        <v>661</v>
      </c>
      <c r="D19" s="107">
        <f>+'F8-1'!D15-'F8-1'!D31</f>
        <v>7613726100</v>
      </c>
      <c r="E19" s="107">
        <f>+'F8-1'!E15-'F8-1'!E31</f>
        <v>106776000</v>
      </c>
    </row>
    <row r="20" spans="1:5" x14ac:dyDescent="0.2">
      <c r="A20" s="40" t="s">
        <v>130</v>
      </c>
      <c r="B20" s="103" t="s">
        <v>662</v>
      </c>
      <c r="C20" s="40" t="s">
        <v>663</v>
      </c>
      <c r="D20" s="107">
        <f>+'F8-1'!D31</f>
        <v>535110000</v>
      </c>
      <c r="E20" s="107">
        <f>+'F8-1'!E31</f>
        <v>6211000.0033333339</v>
      </c>
    </row>
    <row r="21" spans="1:5" x14ac:dyDescent="0.2">
      <c r="A21" s="40" t="s">
        <v>3</v>
      </c>
      <c r="B21" s="103" t="s">
        <v>660</v>
      </c>
      <c r="C21" s="40" t="s">
        <v>661</v>
      </c>
      <c r="D21" s="107">
        <f>+'F8-2'!D12</f>
        <v>940960830</v>
      </c>
      <c r="E21" s="107">
        <f>+'F8-2'!E12</f>
        <v>31000000</v>
      </c>
    </row>
    <row r="22" spans="1:5" x14ac:dyDescent="0.2">
      <c r="A22" s="40" t="s">
        <v>196</v>
      </c>
      <c r="B22" s="103" t="s">
        <v>660</v>
      </c>
      <c r="C22" s="40" t="s">
        <v>661</v>
      </c>
      <c r="D22" s="107">
        <f>+'F8-3'!D12</f>
        <v>73505170</v>
      </c>
      <c r="E22" s="107">
        <f>+'F8-3'!E12</f>
        <v>3000000</v>
      </c>
    </row>
    <row r="23" spans="1:5" x14ac:dyDescent="0.2">
      <c r="A23" s="40" t="s">
        <v>356</v>
      </c>
      <c r="B23" s="103" t="s">
        <v>662</v>
      </c>
      <c r="C23" s="40" t="s">
        <v>663</v>
      </c>
      <c r="D23" s="107">
        <f>+'F8-4'!D36</f>
        <v>101332000</v>
      </c>
      <c r="E23" s="107">
        <f>+'F8-4'!E36</f>
        <v>122270000</v>
      </c>
    </row>
    <row r="24" spans="1:5" x14ac:dyDescent="0.2">
      <c r="A24" s="40" t="s">
        <v>410</v>
      </c>
      <c r="B24" s="103" t="s">
        <v>660</v>
      </c>
      <c r="C24" s="40" t="s">
        <v>661</v>
      </c>
      <c r="D24" s="107">
        <f>+'F8-5'!D15</f>
        <v>135793220</v>
      </c>
      <c r="E24" s="107">
        <f>+'F8-5'!E15</f>
        <v>30743000</v>
      </c>
    </row>
    <row r="25" spans="1:5" x14ac:dyDescent="0.2">
      <c r="A25" s="11"/>
      <c r="B25" s="11"/>
      <c r="C25" s="11"/>
      <c r="D25" s="11"/>
      <c r="E25" s="11"/>
    </row>
    <row r="26" spans="1:5" x14ac:dyDescent="0.2">
      <c r="A26" s="11"/>
      <c r="B26" s="136" t="s">
        <v>664</v>
      </c>
      <c r="C26" s="137"/>
      <c r="D26" s="104">
        <f>SUM(D19:D24)</f>
        <v>9400427320</v>
      </c>
      <c r="E26" s="104">
        <f>SUM(E19:E24)</f>
        <v>300000000.00333333</v>
      </c>
    </row>
    <row r="27" spans="1:5" x14ac:dyDescent="0.2">
      <c r="A27" s="11"/>
      <c r="B27" s="11"/>
      <c r="C27" s="11"/>
      <c r="D27" s="105">
        <f>D26-'F8-1'!D14</f>
        <v>0</v>
      </c>
      <c r="E27" s="106">
        <f>+E26-'F8-1'!E14</f>
        <v>0</v>
      </c>
    </row>
    <row r="28" spans="1:5" x14ac:dyDescent="0.2">
      <c r="A28" s="11"/>
      <c r="B28" s="11"/>
      <c r="C28" s="11"/>
      <c r="D28" s="105"/>
    </row>
  </sheetData>
  <mergeCells count="3">
    <mergeCell ref="B14:B16"/>
    <mergeCell ref="C14:C16"/>
    <mergeCell ref="B26:C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I51"/>
  <sheetViews>
    <sheetView showGridLines="0" zoomScaleNormal="75" workbookViewId="0">
      <selection activeCell="A16" sqref="A16:I19"/>
    </sheetView>
  </sheetViews>
  <sheetFormatPr baseColWidth="10" defaultRowHeight="12.75" x14ac:dyDescent="0.2"/>
  <cols>
    <col min="1" max="1" width="17.28515625" customWidth="1"/>
    <col min="3" max="3" width="25.85546875" customWidth="1"/>
    <col min="5" max="5" width="14.28515625" customWidth="1"/>
    <col min="6" max="6" width="13.140625" customWidth="1"/>
    <col min="7" max="7" width="13.7109375" customWidth="1"/>
    <col min="8" max="8" width="8" customWidth="1"/>
    <col min="9" max="9" width="15" customWidth="1"/>
    <col min="10" max="10" width="3.140625" customWidth="1"/>
  </cols>
  <sheetData>
    <row r="1" spans="1:9" x14ac:dyDescent="0.2">
      <c r="A1" s="11"/>
      <c r="B1" s="11"/>
      <c r="C1" s="11"/>
      <c r="D1" s="11"/>
      <c r="E1" s="11"/>
      <c r="F1" s="1"/>
      <c r="G1" s="11"/>
    </row>
    <row r="2" spans="1:9" ht="5.25" customHeight="1" x14ac:dyDescent="0.2">
      <c r="A2" s="11"/>
      <c r="B2" s="11"/>
      <c r="C2" s="11"/>
      <c r="D2" s="11"/>
      <c r="E2" s="11"/>
      <c r="F2" s="11"/>
      <c r="G2" s="11"/>
    </row>
    <row r="3" spans="1:9" ht="12" customHeight="1" x14ac:dyDescent="0.2">
      <c r="A3" s="11"/>
      <c r="B3" s="11"/>
      <c r="C3" s="11"/>
      <c r="D3" s="11"/>
      <c r="E3" s="86"/>
      <c r="G3" s="138" t="s">
        <v>626</v>
      </c>
      <c r="H3" s="138"/>
      <c r="I3" s="138"/>
    </row>
    <row r="4" spans="1:9" ht="12" customHeight="1" x14ac:dyDescent="0.2">
      <c r="A4" s="11"/>
      <c r="B4" s="11"/>
      <c r="C4" s="11"/>
      <c r="D4" s="11"/>
      <c r="E4" s="87"/>
      <c r="G4" s="139" t="s">
        <v>612</v>
      </c>
      <c r="H4" s="139"/>
      <c r="I4" s="139"/>
    </row>
    <row r="5" spans="1:9" ht="12" customHeight="1" x14ac:dyDescent="0.2">
      <c r="A5" s="11"/>
      <c r="B5" s="11"/>
      <c r="C5" s="11"/>
      <c r="D5" s="11"/>
      <c r="E5" s="87"/>
      <c r="G5" s="139" t="s">
        <v>625</v>
      </c>
      <c r="H5" s="139"/>
      <c r="I5" s="139"/>
    </row>
    <row r="6" spans="1:9" ht="12" customHeight="1" x14ac:dyDescent="0.2">
      <c r="A6" s="11"/>
      <c r="B6" s="11"/>
      <c r="C6" s="11"/>
      <c r="D6" s="11"/>
      <c r="E6" s="11"/>
      <c r="F6" s="11"/>
      <c r="G6" s="11"/>
    </row>
    <row r="7" spans="1:9" ht="12.75" customHeight="1" x14ac:dyDescent="0.2">
      <c r="A7" s="10" t="s">
        <v>637</v>
      </c>
      <c r="B7" s="11"/>
      <c r="C7" s="11"/>
      <c r="D7" s="11"/>
      <c r="E7" s="42"/>
      <c r="F7" s="11"/>
      <c r="G7" s="11"/>
    </row>
    <row r="8" spans="1:9" ht="4.5" customHeight="1" x14ac:dyDescent="0.2">
      <c r="A8" s="10"/>
      <c r="B8" s="11"/>
      <c r="C8" s="11"/>
      <c r="D8" s="11"/>
      <c r="E8" s="42"/>
      <c r="F8" s="11"/>
      <c r="G8" s="11"/>
    </row>
    <row r="9" spans="1:9" x14ac:dyDescent="0.2">
      <c r="A9" s="93" t="s">
        <v>638</v>
      </c>
      <c r="B9" s="10"/>
      <c r="C9" s="11"/>
      <c r="D9" s="11"/>
      <c r="E9" s="42"/>
      <c r="F9" s="11"/>
      <c r="G9" s="11"/>
    </row>
    <row r="10" spans="1:9" ht="4.5" customHeight="1" x14ac:dyDescent="0.2">
      <c r="A10" s="10"/>
      <c r="B10" s="10"/>
      <c r="C10" s="11"/>
      <c r="D10" s="11"/>
      <c r="E10" s="42"/>
      <c r="F10" s="11"/>
      <c r="G10" s="11"/>
    </row>
    <row r="11" spans="1:9" ht="13.5" x14ac:dyDescent="0.2">
      <c r="A11" s="10" t="s">
        <v>639</v>
      </c>
      <c r="B11" s="10"/>
      <c r="C11" s="11"/>
      <c r="D11" s="11"/>
      <c r="E11" s="42"/>
      <c r="F11" s="11"/>
      <c r="G11" s="11"/>
    </row>
    <row r="12" spans="1:9" ht="4.5" customHeight="1" x14ac:dyDescent="0.2">
      <c r="A12" s="10"/>
      <c r="B12" s="10"/>
      <c r="C12" s="11"/>
      <c r="D12" s="11"/>
      <c r="E12" s="42"/>
      <c r="F12" s="11"/>
      <c r="G12" s="11"/>
    </row>
    <row r="13" spans="1:9" ht="9" customHeight="1" thickBot="1" x14ac:dyDescent="0.25">
      <c r="A13" s="35"/>
      <c r="B13" s="35"/>
      <c r="C13" s="35"/>
      <c r="D13" s="35"/>
      <c r="E13" s="35"/>
      <c r="F13" s="35"/>
      <c r="G13" s="35"/>
      <c r="H13" s="8"/>
    </row>
    <row r="14" spans="1:9" ht="14.25" customHeight="1" x14ac:dyDescent="0.2">
      <c r="A14" s="166"/>
      <c r="B14" s="167"/>
      <c r="C14" s="167"/>
      <c r="D14" s="167"/>
      <c r="E14" s="167"/>
      <c r="F14" s="167"/>
      <c r="G14" s="167"/>
      <c r="H14" s="167"/>
      <c r="I14" s="168"/>
    </row>
    <row r="15" spans="1:9" ht="12.75" customHeight="1" x14ac:dyDescent="0.2">
      <c r="A15" s="136" t="s">
        <v>564</v>
      </c>
      <c r="B15" s="141"/>
      <c r="C15" s="141"/>
      <c r="D15" s="141"/>
      <c r="E15" s="141"/>
      <c r="F15" s="141"/>
      <c r="G15" s="141"/>
      <c r="H15" s="141"/>
      <c r="I15" s="137"/>
    </row>
    <row r="16" spans="1:9" ht="23.25" customHeight="1" x14ac:dyDescent="0.2">
      <c r="A16" s="142" t="s">
        <v>685</v>
      </c>
      <c r="B16" s="143"/>
      <c r="C16" s="143"/>
      <c r="D16" s="143"/>
      <c r="E16" s="143"/>
      <c r="F16" s="143"/>
      <c r="G16" s="143"/>
      <c r="H16" s="143"/>
      <c r="I16" s="144"/>
    </row>
    <row r="17" spans="1:9" ht="23.25" customHeight="1" x14ac:dyDescent="0.2">
      <c r="A17" s="145"/>
      <c r="B17" s="146"/>
      <c r="C17" s="146"/>
      <c r="D17" s="146"/>
      <c r="E17" s="146"/>
      <c r="F17" s="146"/>
      <c r="G17" s="146"/>
      <c r="H17" s="146"/>
      <c r="I17" s="147"/>
    </row>
    <row r="18" spans="1:9" ht="23.2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</row>
    <row r="19" spans="1:9" ht="23.25" customHeight="1" x14ac:dyDescent="0.2">
      <c r="A19" s="148"/>
      <c r="B19" s="149"/>
      <c r="C19" s="149"/>
      <c r="D19" s="149"/>
      <c r="E19" s="149"/>
      <c r="F19" s="149"/>
      <c r="G19" s="149"/>
      <c r="H19" s="149"/>
      <c r="I19" s="150"/>
    </row>
    <row r="20" spans="1:9" ht="12.75" customHeight="1" x14ac:dyDescent="0.2">
      <c r="A20" s="35"/>
      <c r="B20" s="35"/>
      <c r="C20" s="35"/>
      <c r="D20" s="35"/>
      <c r="E20" s="35"/>
      <c r="F20" s="35"/>
      <c r="G20" s="35"/>
      <c r="H20" s="8"/>
    </row>
    <row r="21" spans="1:9" ht="12.75" customHeight="1" x14ac:dyDescent="0.2">
      <c r="A21" s="136" t="s">
        <v>611</v>
      </c>
      <c r="B21" s="141"/>
      <c r="C21" s="141"/>
      <c r="D21" s="141"/>
      <c r="E21" s="141"/>
      <c r="F21" s="141"/>
      <c r="G21" s="141"/>
      <c r="H21" s="141"/>
      <c r="I21" s="137"/>
    </row>
    <row r="22" spans="1:9" ht="12.75" customHeight="1" x14ac:dyDescent="0.2">
      <c r="A22" s="134" t="s">
        <v>605</v>
      </c>
      <c r="B22" s="157" t="s">
        <v>479</v>
      </c>
      <c r="C22" s="158"/>
      <c r="D22" s="158"/>
      <c r="E22" s="158"/>
      <c r="F22" s="159"/>
      <c r="G22" s="157" t="s">
        <v>606</v>
      </c>
      <c r="H22" s="158"/>
      <c r="I22" s="159"/>
    </row>
    <row r="23" spans="1:9" ht="12.75" customHeight="1" x14ac:dyDescent="0.2">
      <c r="A23" s="173"/>
      <c r="B23" s="160"/>
      <c r="C23" s="161"/>
      <c r="D23" s="161"/>
      <c r="E23" s="161"/>
      <c r="F23" s="162"/>
      <c r="G23" s="160"/>
      <c r="H23" s="161"/>
      <c r="I23" s="162"/>
    </row>
    <row r="24" spans="1:9" ht="12.75" customHeight="1" x14ac:dyDescent="0.2">
      <c r="A24" s="11"/>
      <c r="B24" s="11"/>
      <c r="C24" s="11"/>
      <c r="D24" s="11"/>
      <c r="E24" s="11"/>
      <c r="G24" s="11"/>
      <c r="H24" s="11"/>
      <c r="I24" s="84"/>
    </row>
    <row r="25" spans="1:9" ht="28.5" customHeight="1" x14ac:dyDescent="0.2">
      <c r="A25" s="124" t="s">
        <v>640</v>
      </c>
      <c r="B25" s="163" t="s">
        <v>677</v>
      </c>
      <c r="C25" s="164"/>
      <c r="D25" s="164"/>
      <c r="E25" s="164"/>
      <c r="F25" s="165"/>
      <c r="G25" s="163" t="s">
        <v>678</v>
      </c>
      <c r="H25" s="164"/>
      <c r="I25" s="165"/>
    </row>
    <row r="26" spans="1:9" ht="28.5" customHeight="1" x14ac:dyDescent="0.2">
      <c r="A26" s="124" t="s">
        <v>641</v>
      </c>
      <c r="B26" s="163" t="s">
        <v>679</v>
      </c>
      <c r="C26" s="164"/>
      <c r="D26" s="164"/>
      <c r="E26" s="164"/>
      <c r="F26" s="165"/>
      <c r="G26" s="163" t="s">
        <v>678</v>
      </c>
      <c r="H26" s="164"/>
      <c r="I26" s="165"/>
    </row>
    <row r="27" spans="1:9" ht="28.5" customHeight="1" x14ac:dyDescent="0.2">
      <c r="A27" s="124" t="s">
        <v>642</v>
      </c>
      <c r="B27" s="163" t="s">
        <v>636</v>
      </c>
      <c r="C27" s="164"/>
      <c r="D27" s="164"/>
      <c r="E27" s="164"/>
      <c r="F27" s="165"/>
      <c r="G27" s="163" t="s">
        <v>678</v>
      </c>
      <c r="H27" s="164"/>
      <c r="I27" s="165"/>
    </row>
    <row r="28" spans="1:9" ht="12.75" customHeight="1" x14ac:dyDescent="0.2">
      <c r="A28" s="44"/>
      <c r="B28" s="85"/>
      <c r="C28" s="85"/>
      <c r="D28" s="85"/>
      <c r="E28" s="85"/>
      <c r="F28" s="85"/>
      <c r="G28" s="35"/>
      <c r="H28" s="85"/>
      <c r="I28" s="85"/>
    </row>
    <row r="29" spans="1:9" ht="12.75" customHeight="1" x14ac:dyDescent="0.2">
      <c r="A29" s="136" t="s">
        <v>613</v>
      </c>
      <c r="B29" s="141"/>
      <c r="C29" s="141"/>
      <c r="D29" s="141"/>
      <c r="E29" s="141"/>
      <c r="F29" s="141"/>
      <c r="G29" s="141"/>
      <c r="H29" s="141"/>
      <c r="I29" s="137"/>
    </row>
    <row r="30" spans="1:9" ht="12.75" customHeight="1" x14ac:dyDescent="0.2">
      <c r="A30" s="134" t="s">
        <v>478</v>
      </c>
      <c r="B30" s="151" t="s">
        <v>479</v>
      </c>
      <c r="C30" s="152"/>
      <c r="D30" s="152"/>
      <c r="E30" s="152"/>
      <c r="F30" s="152"/>
      <c r="G30" s="152"/>
      <c r="H30" s="152"/>
      <c r="I30" s="153"/>
    </row>
    <row r="31" spans="1:9" ht="12.75" customHeight="1" x14ac:dyDescent="0.2">
      <c r="A31" s="140"/>
      <c r="B31" s="154"/>
      <c r="C31" s="155"/>
      <c r="D31" s="155"/>
      <c r="E31" s="155"/>
      <c r="F31" s="155"/>
      <c r="G31" s="155"/>
      <c r="H31" s="155"/>
      <c r="I31" s="156"/>
    </row>
    <row r="32" spans="1:9" ht="12.75" customHeight="1" x14ac:dyDescent="0.2">
      <c r="A32" s="19"/>
      <c r="B32" s="19"/>
      <c r="C32" s="19"/>
      <c r="D32" s="19"/>
      <c r="E32" s="21"/>
      <c r="F32" s="43"/>
      <c r="G32" s="21"/>
    </row>
    <row r="33" spans="1:9" s="131" customFormat="1" ht="46.9" customHeight="1" x14ac:dyDescent="0.2">
      <c r="A33" s="125"/>
      <c r="B33" s="169"/>
      <c r="C33" s="170"/>
      <c r="D33" s="170"/>
      <c r="E33" s="170"/>
      <c r="F33" s="170"/>
      <c r="G33" s="170"/>
      <c r="H33" s="170"/>
      <c r="I33" s="171"/>
    </row>
    <row r="34" spans="1:9" ht="12.75" customHeight="1" x14ac:dyDescent="0.2">
      <c r="A34" s="11"/>
      <c r="B34" s="11"/>
      <c r="C34" s="11"/>
      <c r="D34" s="11"/>
      <c r="E34" s="11"/>
      <c r="F34" s="11"/>
      <c r="G34" s="11"/>
    </row>
    <row r="35" spans="1:9" ht="12.75" customHeight="1" x14ac:dyDescent="0.2">
      <c r="A35" s="136" t="s">
        <v>607</v>
      </c>
      <c r="B35" s="141"/>
      <c r="C35" s="141"/>
      <c r="D35" s="141"/>
      <c r="E35" s="141"/>
      <c r="F35" s="141"/>
      <c r="G35" s="141"/>
      <c r="H35" s="141"/>
      <c r="I35" s="137"/>
    </row>
    <row r="36" spans="1:9" x14ac:dyDescent="0.2">
      <c r="A36" s="134" t="s">
        <v>478</v>
      </c>
      <c r="B36" s="151" t="s">
        <v>479</v>
      </c>
      <c r="C36" s="152"/>
      <c r="D36" s="152"/>
      <c r="E36" s="152"/>
      <c r="F36" s="152"/>
      <c r="G36" s="152"/>
      <c r="H36" s="152"/>
      <c r="I36" s="153"/>
    </row>
    <row r="37" spans="1:9" x14ac:dyDescent="0.2">
      <c r="A37" s="140"/>
      <c r="B37" s="154"/>
      <c r="C37" s="155"/>
      <c r="D37" s="155"/>
      <c r="E37" s="155"/>
      <c r="F37" s="155"/>
      <c r="G37" s="155"/>
      <c r="H37" s="155"/>
      <c r="I37" s="156"/>
    </row>
    <row r="38" spans="1:9" x14ac:dyDescent="0.2">
      <c r="A38" s="19"/>
      <c r="B38" s="19"/>
      <c r="C38" s="19"/>
      <c r="D38" s="19"/>
      <c r="E38" s="21"/>
      <c r="F38" s="43"/>
      <c r="G38" s="21"/>
    </row>
    <row r="39" spans="1:9" ht="45" customHeight="1" x14ac:dyDescent="0.2">
      <c r="A39" s="125">
        <v>1</v>
      </c>
      <c r="B39" s="172" t="s">
        <v>680</v>
      </c>
      <c r="C39" s="170"/>
      <c r="D39" s="170"/>
      <c r="E39" s="170"/>
      <c r="F39" s="170"/>
      <c r="G39" s="170"/>
      <c r="H39" s="170"/>
      <c r="I39" s="171"/>
    </row>
    <row r="40" spans="1:9" ht="12.75" customHeight="1" x14ac:dyDescent="0.2">
      <c r="A40" s="35"/>
      <c r="B40" s="35"/>
      <c r="C40" s="35"/>
      <c r="D40" s="35"/>
      <c r="E40" s="35"/>
      <c r="F40" s="44"/>
      <c r="G40" s="35"/>
    </row>
    <row r="41" spans="1:9" x14ac:dyDescent="0.2">
      <c r="A41" s="136" t="s">
        <v>608</v>
      </c>
      <c r="B41" s="141"/>
      <c r="C41" s="141"/>
      <c r="D41" s="141"/>
      <c r="E41" s="141"/>
      <c r="F41" s="141"/>
      <c r="G41" s="141"/>
      <c r="H41" s="141"/>
      <c r="I41" s="137"/>
    </row>
    <row r="42" spans="1:9" x14ac:dyDescent="0.2">
      <c r="A42" s="134" t="s">
        <v>478</v>
      </c>
      <c r="B42" s="134" t="s">
        <v>563</v>
      </c>
      <c r="C42" s="134" t="s">
        <v>609</v>
      </c>
      <c r="D42" s="136" t="s">
        <v>610</v>
      </c>
      <c r="E42" s="141"/>
      <c r="F42" s="141"/>
      <c r="G42" s="141"/>
      <c r="H42" s="141"/>
      <c r="I42" s="83"/>
    </row>
    <row r="43" spans="1:9" x14ac:dyDescent="0.2">
      <c r="A43" s="140"/>
      <c r="B43" s="140"/>
      <c r="C43" s="140"/>
      <c r="D43" s="126">
        <v>2014</v>
      </c>
      <c r="E43" s="127">
        <f>+D43+1</f>
        <v>2015</v>
      </c>
      <c r="F43" s="127">
        <f>+E43+1</f>
        <v>2016</v>
      </c>
      <c r="G43" s="127">
        <f>+F43+1</f>
        <v>2017</v>
      </c>
      <c r="H43" s="127">
        <f>+G43+1</f>
        <v>2018</v>
      </c>
      <c r="I43" s="89" t="s">
        <v>614</v>
      </c>
    </row>
    <row r="44" spans="1:9" x14ac:dyDescent="0.2">
      <c r="A44" s="11"/>
      <c r="B44" s="11"/>
      <c r="C44" s="11"/>
      <c r="D44" s="39"/>
      <c r="E44" s="88"/>
      <c r="F44" s="39"/>
      <c r="G44" s="39"/>
      <c r="H44" s="90"/>
      <c r="I44" s="90"/>
    </row>
    <row r="45" spans="1:9" ht="52.5" customHeight="1" x14ac:dyDescent="0.2">
      <c r="A45" s="125" t="s">
        <v>640</v>
      </c>
      <c r="B45" s="125" t="s">
        <v>648</v>
      </c>
      <c r="C45" s="128" t="s">
        <v>686</v>
      </c>
      <c r="D45" s="129">
        <v>0.6</v>
      </c>
      <c r="E45" s="129">
        <v>0.62</v>
      </c>
      <c r="F45" s="129">
        <v>0.63</v>
      </c>
      <c r="G45" s="129">
        <v>0.65</v>
      </c>
      <c r="H45" s="129">
        <v>0.67</v>
      </c>
      <c r="I45" s="130" t="s">
        <v>649</v>
      </c>
    </row>
    <row r="46" spans="1:9" ht="119.25" customHeight="1" x14ac:dyDescent="0.2">
      <c r="A46" s="125" t="s">
        <v>687</v>
      </c>
      <c r="B46" s="125" t="s">
        <v>648</v>
      </c>
      <c r="C46" s="128" t="s">
        <v>688</v>
      </c>
      <c r="D46" s="129">
        <v>0.37</v>
      </c>
      <c r="E46" s="129">
        <v>0.21</v>
      </c>
      <c r="F46" s="125"/>
      <c r="G46" s="125"/>
      <c r="H46" s="125"/>
      <c r="I46" s="130" t="s">
        <v>681</v>
      </c>
    </row>
    <row r="47" spans="1:9" ht="119.25" customHeight="1" x14ac:dyDescent="0.2">
      <c r="A47" s="125" t="s">
        <v>689</v>
      </c>
      <c r="B47" s="125" t="s">
        <v>648</v>
      </c>
      <c r="C47" s="128" t="s">
        <v>690</v>
      </c>
      <c r="D47" s="129">
        <v>0.31</v>
      </c>
      <c r="E47" s="129">
        <v>0.23</v>
      </c>
      <c r="F47" s="129">
        <v>0.23</v>
      </c>
      <c r="G47" s="129">
        <v>0.23</v>
      </c>
      <c r="H47" s="125"/>
      <c r="I47" s="130" t="s">
        <v>681</v>
      </c>
    </row>
    <row r="48" spans="1:9" ht="67.5" customHeight="1" x14ac:dyDescent="0.2">
      <c r="A48" s="125" t="s">
        <v>682</v>
      </c>
      <c r="B48" s="130" t="s">
        <v>683</v>
      </c>
      <c r="C48" s="128" t="s">
        <v>684</v>
      </c>
      <c r="D48" s="129">
        <v>0.75</v>
      </c>
      <c r="E48" s="129">
        <v>0.8</v>
      </c>
      <c r="F48" s="129">
        <v>0.85</v>
      </c>
      <c r="G48" s="129">
        <v>0.9</v>
      </c>
      <c r="H48" s="129">
        <v>0.92</v>
      </c>
      <c r="I48" s="130" t="s">
        <v>649</v>
      </c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</sheetData>
  <mergeCells count="29">
    <mergeCell ref="A29:I29"/>
    <mergeCell ref="A30:A31"/>
    <mergeCell ref="A22:A23"/>
    <mergeCell ref="B27:F27"/>
    <mergeCell ref="G22:I23"/>
    <mergeCell ref="G25:I25"/>
    <mergeCell ref="G26:I26"/>
    <mergeCell ref="G27:I27"/>
    <mergeCell ref="B39:I39"/>
    <mergeCell ref="D42:H42"/>
    <mergeCell ref="A36:A37"/>
    <mergeCell ref="A42:A43"/>
    <mergeCell ref="B36:I37"/>
    <mergeCell ref="G3:I3"/>
    <mergeCell ref="G4:I4"/>
    <mergeCell ref="G5:I5"/>
    <mergeCell ref="B42:B43"/>
    <mergeCell ref="C42:C43"/>
    <mergeCell ref="A41:I41"/>
    <mergeCell ref="A35:I35"/>
    <mergeCell ref="A16:I19"/>
    <mergeCell ref="A21:I21"/>
    <mergeCell ref="B30:I31"/>
    <mergeCell ref="B22:F23"/>
    <mergeCell ref="B25:F25"/>
    <mergeCell ref="B26:F26"/>
    <mergeCell ref="A14:I14"/>
    <mergeCell ref="A15:I15"/>
    <mergeCell ref="B33:I33"/>
  </mergeCells>
  <phoneticPr fontId="0" type="noConversion"/>
  <printOptions horizontalCentered="1" verticalCentered="1"/>
  <pageMargins left="0.45" right="0.75" top="1.0236220472440944" bottom="1.1811023622047245" header="0.70866141732283472" footer="1.1023622047244095"/>
  <pageSetup scale="70" orientation="portrait" horizontalDpi="4294967293" r:id="rId1"/>
  <headerFooter alignWithMargins="0">
    <oddHeader>&amp;L&amp;"Arial,Negrita"&amp;9MINISTERIO DE HACIENDA
Dirección General de Presupuesto Nacional
Ejercicio Presupuestario 2010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="75" workbookViewId="0">
      <selection activeCell="B34" sqref="B34"/>
    </sheetView>
  </sheetViews>
  <sheetFormatPr baseColWidth="10" defaultRowHeight="12.75" x14ac:dyDescent="0.2"/>
  <cols>
    <col min="1" max="1" width="10.140625" customWidth="1"/>
    <col min="2" max="2" width="37" hidden="1" customWidth="1"/>
    <col min="3" max="3" width="10.140625" customWidth="1"/>
    <col min="4" max="5" width="10" customWidth="1"/>
    <col min="6" max="6" width="22.85546875" customWidth="1"/>
    <col min="7" max="11" width="10.140625" customWidth="1"/>
  </cols>
  <sheetData>
    <row r="1" spans="1:11" x14ac:dyDescent="0.2">
      <c r="A1" s="3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">
      <c r="A2" s="3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">
      <c r="A3" s="11"/>
      <c r="B3" s="11"/>
      <c r="C3" s="11"/>
      <c r="D3" s="11"/>
      <c r="E3" s="2"/>
      <c r="F3" s="2"/>
      <c r="G3" s="11"/>
      <c r="H3" s="1" t="s">
        <v>540</v>
      </c>
      <c r="I3" s="11"/>
      <c r="J3" s="11"/>
      <c r="K3" s="11"/>
    </row>
    <row r="4" spans="1:11" x14ac:dyDescent="0.2">
      <c r="A4" s="11"/>
      <c r="B4" s="11"/>
      <c r="C4" s="11"/>
      <c r="D4" s="11"/>
      <c r="E4" s="2"/>
      <c r="F4" s="2"/>
      <c r="G4" s="11"/>
      <c r="H4" s="1" t="s">
        <v>541</v>
      </c>
      <c r="I4" s="11"/>
      <c r="J4" s="11"/>
      <c r="K4" s="11"/>
    </row>
    <row r="5" spans="1:11" x14ac:dyDescent="0.2">
      <c r="A5" s="11"/>
      <c r="B5" s="11"/>
      <c r="C5" s="11"/>
      <c r="D5" s="11"/>
      <c r="E5" s="2"/>
      <c r="F5" s="2"/>
      <c r="G5" s="11"/>
      <c r="H5" s="1" t="s">
        <v>542</v>
      </c>
      <c r="I5" s="11"/>
      <c r="J5" s="11"/>
      <c r="K5" s="11"/>
    </row>
    <row r="6" spans="1:11" ht="6.75" customHeight="1" x14ac:dyDescent="0.2">
      <c r="A6" s="11"/>
      <c r="B6" s="11"/>
      <c r="C6" s="11"/>
      <c r="D6" s="2"/>
      <c r="E6" s="2"/>
      <c r="F6" s="2"/>
      <c r="G6" s="11"/>
      <c r="H6" s="11"/>
      <c r="I6" s="11"/>
      <c r="J6" s="11"/>
      <c r="K6" s="11"/>
    </row>
    <row r="7" spans="1:11" x14ac:dyDescent="0.2">
      <c r="A7" s="10" t="s">
        <v>0</v>
      </c>
      <c r="B7" s="11"/>
      <c r="C7" s="11"/>
      <c r="D7" s="2"/>
      <c r="E7" s="2"/>
      <c r="F7" s="2"/>
      <c r="G7" s="11"/>
      <c r="H7" s="11"/>
      <c r="I7" s="11"/>
      <c r="J7" s="10"/>
      <c r="K7" s="11"/>
    </row>
    <row r="8" spans="1:11" ht="7.5" customHeight="1" x14ac:dyDescent="0.2">
      <c r="A8" s="11"/>
      <c r="B8" s="11"/>
      <c r="C8" s="11"/>
      <c r="D8" s="2"/>
      <c r="E8" s="2"/>
      <c r="F8" s="2"/>
      <c r="G8" s="11"/>
      <c r="H8" s="11"/>
      <c r="I8" s="11"/>
      <c r="J8" s="10"/>
      <c r="K8" s="11"/>
    </row>
    <row r="9" spans="1:11" x14ac:dyDescent="0.2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0"/>
      <c r="K9" s="11"/>
    </row>
    <row r="10" spans="1:11" ht="7.5" customHeight="1" x14ac:dyDescent="0.2">
      <c r="A10" s="10"/>
      <c r="B10" s="11"/>
      <c r="C10" s="11"/>
      <c r="D10" s="10"/>
      <c r="E10" s="11"/>
      <c r="F10" s="11"/>
      <c r="G10" s="11"/>
      <c r="H10" s="11"/>
      <c r="I10" s="11"/>
      <c r="J10" s="11"/>
      <c r="K10" s="11"/>
    </row>
    <row r="11" spans="1:11" x14ac:dyDescent="0.2">
      <c r="A11" s="10" t="s">
        <v>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ht="7.5" customHeight="1" x14ac:dyDescent="0.2">
      <c r="A12" s="10"/>
      <c r="B12" s="11"/>
      <c r="C12" s="11"/>
      <c r="D12" s="10"/>
      <c r="E12" s="11"/>
      <c r="F12" s="11"/>
      <c r="G12" s="11"/>
      <c r="H12" s="11"/>
      <c r="I12" s="11"/>
      <c r="J12" s="11"/>
      <c r="K12" s="11"/>
    </row>
    <row r="13" spans="1:11" x14ac:dyDescent="0.2">
      <c r="A13" s="10" t="s">
        <v>543</v>
      </c>
      <c r="B13" s="11"/>
      <c r="C13" s="11"/>
      <c r="D13" s="10"/>
      <c r="E13" s="11"/>
      <c r="F13" s="11"/>
      <c r="G13" s="11"/>
      <c r="H13" s="11"/>
      <c r="I13" s="11"/>
      <c r="J13" s="10"/>
      <c r="K13" s="11"/>
    </row>
    <row r="14" spans="1:11" ht="7.5" customHeight="1" x14ac:dyDescent="0.2">
      <c r="A14" s="10"/>
      <c r="B14" s="11"/>
      <c r="C14" s="11"/>
      <c r="D14" s="10"/>
      <c r="E14" s="11"/>
      <c r="F14" s="11"/>
      <c r="G14" s="11"/>
      <c r="H14" s="11"/>
      <c r="I14" s="11"/>
      <c r="J14" s="11"/>
      <c r="K14" s="11"/>
    </row>
    <row r="15" spans="1:11" ht="13.5" thickBot="1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2">
      <c r="A17" s="14"/>
      <c r="B17" s="14"/>
      <c r="C17" s="37"/>
      <c r="D17" s="174" t="s">
        <v>544</v>
      </c>
      <c r="E17" s="175"/>
      <c r="F17" s="14"/>
      <c r="G17" s="14"/>
      <c r="H17" s="178" t="s">
        <v>545</v>
      </c>
      <c r="I17" s="178"/>
      <c r="J17" s="178"/>
      <c r="K17" s="175"/>
    </row>
    <row r="18" spans="1:11" x14ac:dyDescent="0.2">
      <c r="A18" s="18" t="s">
        <v>478</v>
      </c>
      <c r="B18" s="18" t="s">
        <v>546</v>
      </c>
      <c r="C18" s="18" t="s">
        <v>547</v>
      </c>
      <c r="D18" s="176" t="s">
        <v>548</v>
      </c>
      <c r="E18" s="177"/>
      <c r="F18" s="18" t="s">
        <v>549</v>
      </c>
      <c r="G18" s="18" t="s">
        <v>550</v>
      </c>
      <c r="H18" s="11"/>
      <c r="I18" s="21"/>
      <c r="J18" s="21"/>
      <c r="K18" s="26"/>
    </row>
    <row r="19" spans="1:11" x14ac:dyDescent="0.2">
      <c r="A19" s="18" t="s">
        <v>551</v>
      </c>
      <c r="B19" s="18"/>
      <c r="C19" s="18" t="s">
        <v>536</v>
      </c>
      <c r="D19" s="47" t="s">
        <v>552</v>
      </c>
      <c r="E19" s="47" t="s">
        <v>553</v>
      </c>
      <c r="F19" s="18" t="s">
        <v>554</v>
      </c>
      <c r="G19" s="18" t="s">
        <v>536</v>
      </c>
      <c r="H19" s="14" t="s">
        <v>555</v>
      </c>
      <c r="I19" s="14" t="s">
        <v>556</v>
      </c>
      <c r="J19" s="15" t="s">
        <v>557</v>
      </c>
      <c r="K19" s="14" t="s">
        <v>558</v>
      </c>
    </row>
    <row r="20" spans="1:11" x14ac:dyDescent="0.2">
      <c r="A20" s="18"/>
      <c r="B20" s="18"/>
      <c r="C20" s="18" t="s">
        <v>480</v>
      </c>
      <c r="D20" s="48" t="s">
        <v>559</v>
      </c>
      <c r="E20" s="48" t="s">
        <v>559</v>
      </c>
      <c r="F20" s="18" t="s">
        <v>560</v>
      </c>
      <c r="G20" s="49"/>
      <c r="H20" s="49"/>
      <c r="I20" s="49"/>
      <c r="J20" s="50"/>
      <c r="K20" s="49"/>
    </row>
    <row r="21" spans="1:11" x14ac:dyDescent="0.2">
      <c r="A21" s="18"/>
      <c r="B21" s="18"/>
      <c r="C21" s="18"/>
      <c r="D21" s="48"/>
      <c r="E21" s="48"/>
      <c r="F21" s="18"/>
      <c r="G21" s="49"/>
      <c r="H21" s="49"/>
      <c r="I21" s="49"/>
      <c r="J21" s="50"/>
      <c r="K21" s="49"/>
    </row>
    <row r="22" spans="1:11" x14ac:dyDescent="0.2">
      <c r="A22" s="23" t="s">
        <v>481</v>
      </c>
      <c r="B22" s="23" t="s">
        <v>482</v>
      </c>
      <c r="C22" s="23" t="s">
        <v>483</v>
      </c>
      <c r="D22" s="23" t="s">
        <v>487</v>
      </c>
      <c r="E22" s="23" t="s">
        <v>488</v>
      </c>
      <c r="F22" s="23" t="s">
        <v>489</v>
      </c>
      <c r="G22" s="23" t="s">
        <v>490</v>
      </c>
      <c r="H22" s="23" t="s">
        <v>491</v>
      </c>
      <c r="I22" s="23" t="s">
        <v>492</v>
      </c>
      <c r="J22" s="24" t="s">
        <v>493</v>
      </c>
      <c r="K22" s="23" t="s">
        <v>561</v>
      </c>
    </row>
    <row r="23" spans="1:1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38"/>
    </row>
    <row r="24" spans="1:11" ht="15.95" customHeight="1" x14ac:dyDescent="0.2">
      <c r="A24" s="39"/>
      <c r="B24" s="39"/>
      <c r="C24" s="39"/>
      <c r="D24" s="51"/>
      <c r="E24" s="51"/>
      <c r="F24" s="51"/>
      <c r="G24" s="51"/>
      <c r="H24" s="51"/>
      <c r="I24" s="40"/>
      <c r="J24" s="46"/>
      <c r="K24" s="40"/>
    </row>
    <row r="25" spans="1:11" ht="15.95" customHeight="1" x14ac:dyDescent="0.2">
      <c r="A25" s="39"/>
      <c r="B25" s="39"/>
      <c r="C25" s="39"/>
      <c r="D25" s="51"/>
      <c r="E25" s="51"/>
      <c r="F25" s="51"/>
      <c r="G25" s="51"/>
      <c r="H25" s="51"/>
      <c r="I25" s="40"/>
      <c r="J25" s="46"/>
      <c r="K25" s="40"/>
    </row>
    <row r="26" spans="1:11" ht="15.95" customHeight="1" x14ac:dyDescent="0.2">
      <c r="A26" s="39"/>
      <c r="B26" s="39"/>
      <c r="C26" s="39"/>
      <c r="D26" s="51"/>
      <c r="E26" s="51"/>
      <c r="F26" s="51"/>
      <c r="G26" s="51"/>
      <c r="H26" s="51"/>
      <c r="I26" s="40"/>
      <c r="J26" s="46"/>
      <c r="K26" s="40"/>
    </row>
    <row r="27" spans="1:11" ht="15.95" customHeight="1" x14ac:dyDescent="0.2">
      <c r="A27" s="39"/>
      <c r="B27" s="39"/>
      <c r="C27" s="39"/>
      <c r="D27" s="51"/>
      <c r="E27" s="51"/>
      <c r="F27" s="51"/>
      <c r="G27" s="51"/>
      <c r="H27" s="51"/>
      <c r="I27" s="40"/>
      <c r="J27" s="46"/>
      <c r="K27" s="40"/>
    </row>
    <row r="28" spans="1:11" ht="15.95" customHeight="1" x14ac:dyDescent="0.2">
      <c r="A28" s="39"/>
      <c r="B28" s="39"/>
      <c r="C28" s="39"/>
      <c r="D28" s="51"/>
      <c r="E28" s="51"/>
      <c r="F28" s="51"/>
      <c r="G28" s="51"/>
      <c r="H28" s="51"/>
      <c r="I28" s="40"/>
      <c r="J28" s="46"/>
      <c r="K28" s="40"/>
    </row>
    <row r="29" spans="1:1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</sheetData>
  <mergeCells count="3">
    <mergeCell ref="D17:E17"/>
    <mergeCell ref="D18:E18"/>
    <mergeCell ref="H17:K17"/>
  </mergeCells>
  <phoneticPr fontId="0" type="noConversion"/>
  <printOptions horizontalCentered="1"/>
  <pageMargins left="0.78740157480314965" right="0.78740157480314965" top="1.68" bottom="1" header="1.08" footer="0"/>
  <pageSetup scale="80" orientation="landscape" horizontalDpi="4294967294" verticalDpi="300" r:id="rId1"/>
  <headerFooter alignWithMargins="0">
    <oddHeader>&amp;L&amp;"Arial,Negrita"&amp;9MINISTERIO DE HACIENDA
Dirección General de Presupuesto Nacional
Ejercicio Presupuestario 2005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showGridLines="0" view="pageBreakPreview" topLeftCell="B7" zoomScale="130" zoomScaleNormal="100" zoomScaleSheetLayoutView="130" workbookViewId="0">
      <selection activeCell="E13" sqref="E13"/>
    </sheetView>
  </sheetViews>
  <sheetFormatPr baseColWidth="10" defaultRowHeight="12.75" x14ac:dyDescent="0.2"/>
  <cols>
    <col min="1" max="1" width="11.5703125" customWidth="1"/>
    <col min="2" max="2" width="3.7109375" customWidth="1"/>
    <col min="3" max="3" width="70.7109375" customWidth="1"/>
    <col min="4" max="5" width="22.5703125" customWidth="1"/>
  </cols>
  <sheetData>
    <row r="1" spans="1:5" x14ac:dyDescent="0.2">
      <c r="A1" s="11"/>
      <c r="B1" s="11"/>
      <c r="C1" s="1" t="s">
        <v>627</v>
      </c>
      <c r="D1" s="11"/>
      <c r="E1" s="11"/>
    </row>
    <row r="2" spans="1:5" x14ac:dyDescent="0.2">
      <c r="A2" s="11"/>
      <c r="B2" s="11"/>
      <c r="C2" s="1" t="s">
        <v>591</v>
      </c>
      <c r="D2" s="11"/>
      <c r="E2" s="11"/>
    </row>
    <row r="3" spans="1:5" x14ac:dyDescent="0.2">
      <c r="A3" s="11"/>
      <c r="B3" s="11"/>
      <c r="C3" s="1" t="s">
        <v>598</v>
      </c>
      <c r="D3" s="11"/>
      <c r="E3" s="11"/>
    </row>
    <row r="4" spans="1:5" x14ac:dyDescent="0.2">
      <c r="A4" s="11"/>
      <c r="B4" s="11"/>
      <c r="C4" s="1"/>
      <c r="D4" s="11"/>
      <c r="E4" s="11"/>
    </row>
    <row r="5" spans="1:5" x14ac:dyDescent="0.2">
      <c r="A5" s="11"/>
      <c r="B5" s="11"/>
      <c r="C5" s="1"/>
      <c r="D5" s="11"/>
      <c r="E5" s="11"/>
    </row>
    <row r="6" spans="1:5" x14ac:dyDescent="0.2">
      <c r="A6" s="11"/>
      <c r="B6" s="11"/>
      <c r="C6" s="1"/>
      <c r="D6" s="11"/>
      <c r="E6" s="11"/>
    </row>
    <row r="7" spans="1:5" ht="16.5" customHeight="1" x14ac:dyDescent="0.2">
      <c r="A7" s="10" t="s">
        <v>637</v>
      </c>
      <c r="B7" s="11"/>
      <c r="C7" s="1"/>
      <c r="D7" s="10"/>
      <c r="E7" s="10"/>
    </row>
    <row r="8" spans="1:5" ht="18" customHeight="1" x14ac:dyDescent="0.2">
      <c r="A8" s="179" t="s">
        <v>638</v>
      </c>
      <c r="B8" s="179"/>
      <c r="C8" s="179"/>
      <c r="D8" s="10"/>
      <c r="E8" s="10"/>
    </row>
    <row r="9" spans="1:5" ht="16.5" customHeight="1" x14ac:dyDescent="0.2">
      <c r="A9" s="10" t="s">
        <v>639</v>
      </c>
      <c r="B9" s="11"/>
      <c r="C9" s="11"/>
      <c r="D9" s="11"/>
      <c r="E9" s="11"/>
    </row>
    <row r="10" spans="1:5" ht="13.5" thickBot="1" x14ac:dyDescent="0.25">
      <c r="A10" s="32"/>
      <c r="B10" s="32"/>
      <c r="C10" s="32"/>
      <c r="D10" s="32"/>
      <c r="E10" s="32"/>
    </row>
    <row r="11" spans="1:5" x14ac:dyDescent="0.2">
      <c r="A11" s="11"/>
      <c r="B11" s="11"/>
      <c r="C11" s="11"/>
      <c r="D11" s="11"/>
      <c r="E11" s="11"/>
    </row>
    <row r="12" spans="1:5" ht="61.5" customHeight="1" x14ac:dyDescent="0.2">
      <c r="A12" s="41" t="s">
        <v>603</v>
      </c>
      <c r="B12" s="180" t="s">
        <v>590</v>
      </c>
      <c r="C12" s="181"/>
      <c r="D12" s="41" t="s">
        <v>650</v>
      </c>
      <c r="E12" s="41" t="s">
        <v>691</v>
      </c>
    </row>
    <row r="13" spans="1:5" ht="13.15" customHeight="1" x14ac:dyDescent="0.2">
      <c r="A13" s="52">
        <v>-1</v>
      </c>
      <c r="B13" s="182">
        <v>-2</v>
      </c>
      <c r="C13" s="183"/>
      <c r="D13" s="53">
        <v>-3</v>
      </c>
      <c r="E13" s="53">
        <v>-4</v>
      </c>
    </row>
    <row r="14" spans="1:5" s="102" customFormat="1" x14ac:dyDescent="0.2">
      <c r="A14" s="70"/>
      <c r="B14" s="184" t="s">
        <v>129</v>
      </c>
      <c r="C14" s="185"/>
      <c r="D14" s="99">
        <f>+D15+'F8-2'!D12+'F8-3'!D12+'F8-3'!D49+'F8-4'!D13+'F8-4'!D36+'F8-5'!D15</f>
        <v>9400427320</v>
      </c>
      <c r="E14" s="99">
        <f>+E15+'F8-2'!E12+'F8-3'!E12+'F8-3'!E49+'F8-4'!E13+'F8-4'!E36+'F8-5'!E15</f>
        <v>300000000.00333333</v>
      </c>
    </row>
    <row r="15" spans="1:5" s="101" customFormat="1" ht="14.1" customHeight="1" x14ac:dyDescent="0.2">
      <c r="A15" s="55">
        <v>0</v>
      </c>
      <c r="B15" s="55"/>
      <c r="C15" s="4" t="s">
        <v>130</v>
      </c>
      <c r="D15" s="99">
        <f>+D16+D22+D28+D34+D40+D46</f>
        <v>8148836100</v>
      </c>
      <c r="E15" s="99">
        <f>+E16+E22+E28+E34+E40+E46</f>
        <v>112987000.00333333</v>
      </c>
    </row>
    <row r="16" spans="1:5" s="101" customFormat="1" ht="14.1" customHeight="1" x14ac:dyDescent="0.2">
      <c r="A16" s="55" t="s">
        <v>594</v>
      </c>
      <c r="B16" s="55"/>
      <c r="C16" s="4" t="s">
        <v>131</v>
      </c>
      <c r="D16" s="99">
        <f>SUM(D17:D21)</f>
        <v>2805253100</v>
      </c>
      <c r="E16" s="99">
        <f>SUM(E17:E21)</f>
        <v>40509000</v>
      </c>
    </row>
    <row r="17" spans="1:5" s="3" customFormat="1" ht="14.1" customHeight="1" x14ac:dyDescent="0.2">
      <c r="A17" s="56" t="s">
        <v>132</v>
      </c>
      <c r="B17" s="56"/>
      <c r="C17" s="40" t="s">
        <v>133</v>
      </c>
      <c r="D17" s="54">
        <f>+VLOOKUP(A17,[1]Remuneraciones!$A$9:$D$54,4,FALSE)</f>
        <v>2800253100</v>
      </c>
      <c r="E17" s="54">
        <f>+VLOOKUP(A17,'[1]Plazas Nuevas'!$A$13:$D$53,4,FALSE)</f>
        <v>40509000</v>
      </c>
    </row>
    <row r="18" spans="1:5" s="3" customFormat="1" ht="14.1" customHeight="1" x14ac:dyDescent="0.2">
      <c r="A18" s="56" t="s">
        <v>134</v>
      </c>
      <c r="B18" s="56"/>
      <c r="C18" s="40" t="s">
        <v>135</v>
      </c>
      <c r="D18" s="54">
        <f>+VLOOKUP(A18,[1]Remuneraciones!$A$9:$D$54,4,FALSE)</f>
        <v>0</v>
      </c>
      <c r="E18" s="54">
        <f>+VLOOKUP(A18,'[1]Plazas Nuevas'!$A$13:$D$53,4,FALSE)+VLOOKUP(A18,'[1]REM 2'!$A$9:$I$54,9,FALSE)</f>
        <v>0</v>
      </c>
    </row>
    <row r="19" spans="1:5" s="3" customFormat="1" ht="14.1" customHeight="1" x14ac:dyDescent="0.2">
      <c r="A19" s="56" t="s">
        <v>136</v>
      </c>
      <c r="B19" s="56"/>
      <c r="C19" s="40" t="s">
        <v>137</v>
      </c>
      <c r="D19" s="54">
        <f>+VLOOKUP(A19,[1]Remuneraciones!$A$9:$D$54,4,FALSE)</f>
        <v>0</v>
      </c>
      <c r="E19" s="54">
        <f>+VLOOKUP(A19,'[1]Plazas Nuevas'!$A$13:$D$53,4,FALSE)+VLOOKUP(A19,'[1]REM 2'!$A$9:$I$54,9,FALSE)</f>
        <v>0</v>
      </c>
    </row>
    <row r="20" spans="1:5" s="3" customFormat="1" ht="14.1" customHeight="1" x14ac:dyDescent="0.2">
      <c r="A20" s="56" t="s">
        <v>138</v>
      </c>
      <c r="B20" s="56"/>
      <c r="C20" s="40" t="s">
        <v>139</v>
      </c>
      <c r="D20" s="54">
        <f>+VLOOKUP(A20,[1]Remuneraciones!$A$9:$D$54,4,FALSE)</f>
        <v>0</v>
      </c>
      <c r="E20" s="54">
        <f>+VLOOKUP(A20,'[1]Plazas Nuevas'!$A$13:$D$53,4,FALSE)+VLOOKUP(A20,'[1]REM 2'!$A$9:$I$54,9,FALSE)</f>
        <v>0</v>
      </c>
    </row>
    <row r="21" spans="1:5" s="3" customFormat="1" ht="14.1" customHeight="1" x14ac:dyDescent="0.2">
      <c r="A21" s="56" t="s">
        <v>140</v>
      </c>
      <c r="B21" s="56"/>
      <c r="C21" s="40" t="s">
        <v>141</v>
      </c>
      <c r="D21" s="54">
        <f>+VLOOKUP(A21,[1]Remuneraciones!$A$9:$D$54,4,FALSE)</f>
        <v>5000000</v>
      </c>
      <c r="E21" s="54"/>
    </row>
    <row r="22" spans="1:5" s="101" customFormat="1" ht="14.1" customHeight="1" x14ac:dyDescent="0.2">
      <c r="A22" s="55" t="s">
        <v>142</v>
      </c>
      <c r="B22" s="55"/>
      <c r="C22" s="4" t="s">
        <v>143</v>
      </c>
      <c r="D22" s="99">
        <f>SUM(D23:D27)</f>
        <v>14000000</v>
      </c>
      <c r="E22" s="99">
        <f>SUM(E23:E27)</f>
        <v>0</v>
      </c>
    </row>
    <row r="23" spans="1:5" s="3" customFormat="1" ht="14.1" customHeight="1" x14ac:dyDescent="0.2">
      <c r="A23" s="56" t="s">
        <v>144</v>
      </c>
      <c r="B23" s="56"/>
      <c r="C23" s="40" t="s">
        <v>145</v>
      </c>
      <c r="D23" s="54">
        <f>+VLOOKUP(A23,[1]Remuneraciones!$A$9:$D$54,4,FALSE)</f>
        <v>14000000</v>
      </c>
      <c r="E23" s="54"/>
    </row>
    <row r="24" spans="1:5" s="3" customFormat="1" ht="14.1" customHeight="1" x14ac:dyDescent="0.2">
      <c r="A24" s="56" t="s">
        <v>146</v>
      </c>
      <c r="B24" s="56"/>
      <c r="C24" s="40" t="s">
        <v>147</v>
      </c>
      <c r="D24" s="54">
        <f>+VLOOKUP(A24,[1]Remuneraciones!$A$9:$D$54,4,FALSE)</f>
        <v>0</v>
      </c>
      <c r="E24" s="54">
        <f>+VLOOKUP(A24,'[1]Plazas Nuevas'!$A$13:$D$53,4,FALSE)+VLOOKUP(A24,'[1]REM 2'!$A$9:$I$54,9,FALSE)</f>
        <v>0</v>
      </c>
    </row>
    <row r="25" spans="1:5" x14ac:dyDescent="0.2">
      <c r="A25" s="56" t="s">
        <v>148</v>
      </c>
      <c r="B25" s="56"/>
      <c r="C25" s="40" t="s">
        <v>149</v>
      </c>
      <c r="D25" s="54">
        <f>+VLOOKUP(A25,[1]Remuneraciones!$A$9:$D$54,4,FALSE)</f>
        <v>0</v>
      </c>
      <c r="E25" s="54">
        <f>+VLOOKUP(A25,'[1]Plazas Nuevas'!$A$13:$D$53,4,FALSE)+VLOOKUP(A25,'[1]REM 2'!$A$9:$I$54,9,FALSE)</f>
        <v>0</v>
      </c>
    </row>
    <row r="26" spans="1:5" x14ac:dyDescent="0.2">
      <c r="A26" s="56" t="s">
        <v>150</v>
      </c>
      <c r="B26" s="56"/>
      <c r="C26" s="40" t="s">
        <v>151</v>
      </c>
      <c r="D26" s="54">
        <f>+VLOOKUP(A26,[1]Remuneraciones!$A$9:$D$54,4,FALSE)</f>
        <v>0</v>
      </c>
      <c r="E26" s="54">
        <f>+VLOOKUP(A26,'[1]Plazas Nuevas'!$A$13:$D$53,4,FALSE)+VLOOKUP(A26,'[1]REM 2'!$A$9:$I$54,9,FALSE)</f>
        <v>0</v>
      </c>
    </row>
    <row r="27" spans="1:5" x14ac:dyDescent="0.2">
      <c r="A27" s="56" t="s">
        <v>152</v>
      </c>
      <c r="B27" s="56"/>
      <c r="C27" s="40" t="s">
        <v>153</v>
      </c>
      <c r="D27" s="54">
        <f>+VLOOKUP(A27,[1]Remuneraciones!$A$9:$D$54,4,FALSE)</f>
        <v>0</v>
      </c>
      <c r="E27" s="54">
        <f>+VLOOKUP(A27,'[1]Plazas Nuevas'!$A$13:$D$53,4,FALSE)+VLOOKUP(A27,'[1]REM 2'!$A$9:$I$54,9,FALSE)</f>
        <v>0</v>
      </c>
    </row>
    <row r="28" spans="1:5" s="102" customFormat="1" x14ac:dyDescent="0.2">
      <c r="A28" s="55" t="s">
        <v>154</v>
      </c>
      <c r="B28" s="55"/>
      <c r="C28" s="4" t="s">
        <v>155</v>
      </c>
      <c r="D28" s="99">
        <f>SUM(D29:D33)</f>
        <v>4096252000</v>
      </c>
      <c r="E28" s="99">
        <f>SUM(E29:E33)</f>
        <v>55182000.00333333</v>
      </c>
    </row>
    <row r="29" spans="1:5" x14ac:dyDescent="0.2">
      <c r="A29" s="56" t="s">
        <v>156</v>
      </c>
      <c r="B29" s="56"/>
      <c r="C29" s="40" t="s">
        <v>157</v>
      </c>
      <c r="D29" s="54">
        <f>+VLOOKUP(A29,[1]Remuneraciones!$A$9:$D$54,4,FALSE)</f>
        <v>747334000</v>
      </c>
      <c r="E29" s="54">
        <f>+VLOOKUP(A29,'[1]Plazas Nuevas'!$A$13:$D$53,4,FALSE)</f>
        <v>8470000</v>
      </c>
    </row>
    <row r="30" spans="1:5" x14ac:dyDescent="0.2">
      <c r="A30" s="56" t="s">
        <v>158</v>
      </c>
      <c r="B30" s="56"/>
      <c r="C30" s="40" t="s">
        <v>159</v>
      </c>
      <c r="D30" s="54">
        <f>+VLOOKUP(A30,[1]Remuneraciones!$A$9:$D$54,4,FALSE)</f>
        <v>1853006000</v>
      </c>
      <c r="E30" s="54">
        <f>+VLOOKUP(A30,'[1]Plazas Nuevas'!$A$13:$D$53,4,FALSE)</f>
        <v>31435000</v>
      </c>
    </row>
    <row r="31" spans="1:5" x14ac:dyDescent="0.2">
      <c r="A31" s="56" t="s">
        <v>160</v>
      </c>
      <c r="B31" s="56"/>
      <c r="C31" s="40" t="s">
        <v>161</v>
      </c>
      <c r="D31" s="54">
        <f>+VLOOKUP(A31,[1]Remuneraciones!$A$9:$D$54,4,FALSE)</f>
        <v>535110000</v>
      </c>
      <c r="E31" s="54">
        <f>+VLOOKUP(A31,'[1]Plazas Nuevas'!$A$13:$D$53,4,FALSE)</f>
        <v>6211000.0033333339</v>
      </c>
    </row>
    <row r="32" spans="1:5" x14ac:dyDescent="0.2">
      <c r="A32" s="56" t="s">
        <v>162</v>
      </c>
      <c r="B32" s="56"/>
      <c r="C32" s="40" t="s">
        <v>163</v>
      </c>
      <c r="D32" s="54">
        <f>+VLOOKUP(A32,[1]Remuneraciones!$A$9:$D$54,4,FALSE)</f>
        <v>448622000</v>
      </c>
      <c r="E32" s="54">
        <f>+VLOOKUP(A32,'[1]Plazas Nuevas'!$A$13:$D$53,4,FALSE)+VLOOKUP(A32,'[1]REM 2'!$A$9:$I$54,9,FALSE)</f>
        <v>0</v>
      </c>
    </row>
    <row r="33" spans="1:5" x14ac:dyDescent="0.2">
      <c r="A33" s="56" t="s">
        <v>164</v>
      </c>
      <c r="B33" s="56"/>
      <c r="C33" s="40" t="s">
        <v>165</v>
      </c>
      <c r="D33" s="54">
        <f>+VLOOKUP(A33,[1]Remuneraciones!$A$9:$D$54,4,FALSE)</f>
        <v>512180000</v>
      </c>
      <c r="E33" s="54">
        <f>+VLOOKUP(A33,'[1]Plazas Nuevas'!$A$13:$D$53,4,FALSE)</f>
        <v>9066000</v>
      </c>
    </row>
    <row r="34" spans="1:5" s="102" customFormat="1" x14ac:dyDescent="0.2">
      <c r="A34" s="57" t="s">
        <v>166</v>
      </c>
      <c r="B34" s="57"/>
      <c r="C34" s="4" t="s">
        <v>167</v>
      </c>
      <c r="D34" s="99">
        <f>SUM(D35:D39)</f>
        <v>622089000</v>
      </c>
      <c r="E34" s="99">
        <f>SUM(E35:E39)</f>
        <v>8724000</v>
      </c>
    </row>
    <row r="35" spans="1:5" x14ac:dyDescent="0.2">
      <c r="A35" s="58" t="s">
        <v>168</v>
      </c>
      <c r="B35" s="58"/>
      <c r="C35" s="40" t="s">
        <v>169</v>
      </c>
      <c r="D35" s="54">
        <f>+VLOOKUP(A35,[1]Remuneraciones!$A$9:$D$54,4,FALSE)</f>
        <v>590187000</v>
      </c>
      <c r="E35" s="54">
        <f>+VLOOKUP(A35,'[1]Plazas Nuevas'!$A$13:$D$53,4,FALSE)</f>
        <v>8277000</v>
      </c>
    </row>
    <row r="36" spans="1:5" x14ac:dyDescent="0.2">
      <c r="A36" s="58" t="s">
        <v>170</v>
      </c>
      <c r="B36" s="58"/>
      <c r="C36" s="40" t="s">
        <v>171</v>
      </c>
      <c r="D36" s="54">
        <f>+VLOOKUP(A36,[1]Remuneraciones!$A$9:$D$54,4,FALSE)</f>
        <v>0</v>
      </c>
      <c r="E36" s="54">
        <f>+VLOOKUP(A36,'[1]Plazas Nuevas'!$A$13:$D$53,4,FALSE)+VLOOKUP(A36,'[1]REM 2'!$A$9:$I$54,9,FALSE)</f>
        <v>0</v>
      </c>
    </row>
    <row r="37" spans="1:5" x14ac:dyDescent="0.2">
      <c r="A37" s="58" t="s">
        <v>172</v>
      </c>
      <c r="B37" s="58"/>
      <c r="C37" s="40" t="s">
        <v>173</v>
      </c>
      <c r="D37" s="54">
        <f>+VLOOKUP(A37,[1]Remuneraciones!$A$9:$D$54,4,FALSE)</f>
        <v>0</v>
      </c>
      <c r="E37" s="54">
        <f>+VLOOKUP(A37,'[1]Plazas Nuevas'!$A$13:$D$53,4,FALSE)+VLOOKUP(A37,'[1]REM 2'!$A$9:$I$54,9,FALSE)</f>
        <v>0</v>
      </c>
    </row>
    <row r="38" spans="1:5" x14ac:dyDescent="0.2">
      <c r="A38" s="58" t="s">
        <v>174</v>
      </c>
      <c r="B38" s="58"/>
      <c r="C38" s="40" t="s">
        <v>175</v>
      </c>
      <c r="D38" s="54">
        <f>+VLOOKUP(A38,[1]Remuneraciones!$A$9:$D$54,4,FALSE)</f>
        <v>0</v>
      </c>
      <c r="E38" s="54">
        <f>+VLOOKUP(A38,'[1]Plazas Nuevas'!$A$13:$D$53,4,FALSE)+VLOOKUP(A38,'[1]REM 2'!$A$9:$I$54,9,FALSE)</f>
        <v>0</v>
      </c>
    </row>
    <row r="39" spans="1:5" x14ac:dyDescent="0.2">
      <c r="A39" s="58" t="s">
        <v>176</v>
      </c>
      <c r="B39" s="58"/>
      <c r="C39" s="40" t="s">
        <v>177</v>
      </c>
      <c r="D39" s="54">
        <f>+VLOOKUP(A39,[1]Remuneraciones!$A$9:$D$54,4,FALSE)</f>
        <v>31902000</v>
      </c>
      <c r="E39" s="54">
        <f>+VLOOKUP(A39,'[1]Plazas Nuevas'!$A$13:$D$53,4,FALSE)</f>
        <v>447000</v>
      </c>
    </row>
    <row r="40" spans="1:5" s="102" customFormat="1" x14ac:dyDescent="0.2">
      <c r="A40" s="57" t="s">
        <v>178</v>
      </c>
      <c r="B40" s="57"/>
      <c r="C40" s="4" t="s">
        <v>179</v>
      </c>
      <c r="D40" s="99">
        <f>SUM(D41:D45)</f>
        <v>611242000</v>
      </c>
      <c r="E40" s="99">
        <f>SUM(E41:E45)</f>
        <v>8572000</v>
      </c>
    </row>
    <row r="41" spans="1:5" x14ac:dyDescent="0.2">
      <c r="A41" s="58" t="s">
        <v>180</v>
      </c>
      <c r="B41" s="58"/>
      <c r="C41" s="40" t="s">
        <v>181</v>
      </c>
      <c r="D41" s="54">
        <f>+VLOOKUP(A41,[1]Remuneraciones!$A$9:$D$54,4,FALSE)</f>
        <v>324124000</v>
      </c>
      <c r="E41" s="54">
        <f>+VLOOKUP(A41,'[1]Plazas Nuevas'!$A$13:$D$53,4,FALSE)</f>
        <v>4546000</v>
      </c>
    </row>
    <row r="42" spans="1:5" x14ac:dyDescent="0.2">
      <c r="A42" s="58" t="s">
        <v>182</v>
      </c>
      <c r="B42" s="58"/>
      <c r="C42" s="40" t="s">
        <v>183</v>
      </c>
      <c r="D42" s="54">
        <f>+VLOOKUP(A42,[1]Remuneraciones!$A$9:$D$54,4,FALSE)</f>
        <v>95706000</v>
      </c>
      <c r="E42" s="54">
        <f>+VLOOKUP(A42,'[1]Plazas Nuevas'!$A$13:$D$53,4,FALSE)</f>
        <v>1342000</v>
      </c>
    </row>
    <row r="43" spans="1:5" x14ac:dyDescent="0.2">
      <c r="A43" s="58" t="s">
        <v>184</v>
      </c>
      <c r="B43" s="58"/>
      <c r="C43" s="40" t="s">
        <v>185</v>
      </c>
      <c r="D43" s="54">
        <f>+VLOOKUP(A43,[1]Remuneraciones!$A$9:$D$54,4,FALSE)</f>
        <v>191412000</v>
      </c>
      <c r="E43" s="54">
        <f>+VLOOKUP(A43,'[1]Plazas Nuevas'!$A$13:$D$53,4,FALSE)</f>
        <v>2684000</v>
      </c>
    </row>
    <row r="44" spans="1:5" x14ac:dyDescent="0.2">
      <c r="A44" s="58" t="s">
        <v>186</v>
      </c>
      <c r="B44" s="58"/>
      <c r="C44" s="40" t="s">
        <v>187</v>
      </c>
      <c r="D44" s="54">
        <f>+VLOOKUP(A44,[1]Remuneraciones!$A$9:$D$54,4,FALSE)</f>
        <v>0</v>
      </c>
      <c r="E44" s="54">
        <f>+VLOOKUP(A44,'[1]Plazas Nuevas'!$A$13:$D$53,4,FALSE)+VLOOKUP(A44,'[1]REM 2'!$A$9:$I$54,9,FALSE)</f>
        <v>0</v>
      </c>
    </row>
    <row r="45" spans="1:5" x14ac:dyDescent="0.2">
      <c r="A45" s="58" t="s">
        <v>188</v>
      </c>
      <c r="B45" s="58"/>
      <c r="C45" s="40" t="s">
        <v>189</v>
      </c>
      <c r="D45" s="54">
        <f>+VLOOKUP(A45,[1]Remuneraciones!$A$9:$D$54,4,FALSE)</f>
        <v>0</v>
      </c>
      <c r="E45" s="54">
        <f>+VLOOKUP(A45,'[1]Plazas Nuevas'!$A$13:$D$53,4,FALSE)+VLOOKUP(A45,'[1]REM 2'!$A$9:$I$54,9,FALSE)</f>
        <v>0</v>
      </c>
    </row>
    <row r="46" spans="1:5" s="102" customFormat="1" x14ac:dyDescent="0.2">
      <c r="A46" s="55" t="s">
        <v>190</v>
      </c>
      <c r="B46" s="55"/>
      <c r="C46" s="4" t="s">
        <v>191</v>
      </c>
      <c r="D46" s="99">
        <f>SUM(D47:D48)</f>
        <v>0</v>
      </c>
      <c r="E46" s="99">
        <f>SUM(E47:E48)</f>
        <v>0</v>
      </c>
    </row>
    <row r="47" spans="1:5" x14ac:dyDescent="0.2">
      <c r="A47" s="56" t="s">
        <v>192</v>
      </c>
      <c r="B47" s="56"/>
      <c r="C47" s="40" t="s">
        <v>193</v>
      </c>
      <c r="D47" s="54">
        <f>+VLOOKUP(A47,[1]Remuneraciones!$A$9:$D$54,4,FALSE)</f>
        <v>0</v>
      </c>
      <c r="E47" s="54">
        <f>+VLOOKUP(A47,'[1]Plazas Nuevas'!$A$13:$D$53,4,FALSE)+VLOOKUP(A47,'[1]REM 2'!$A$9:$I$54,9,FALSE)</f>
        <v>0</v>
      </c>
    </row>
    <row r="48" spans="1:5" x14ac:dyDescent="0.2">
      <c r="A48" s="56" t="s">
        <v>194</v>
      </c>
      <c r="B48" s="56"/>
      <c r="C48" s="40" t="s">
        <v>195</v>
      </c>
      <c r="D48" s="54">
        <f>+VLOOKUP(A48,[1]Remuneraciones!$A$9:$D$54,4,FALSE)</f>
        <v>0</v>
      </c>
      <c r="E48" s="54">
        <f>+VLOOKUP(A48,'[1]Plazas Nuevas'!$A$13:$D$53,4,FALSE)+VLOOKUP(A48,'[1]REM 2'!$A$9:$I$54,9,FALSE)</f>
        <v>0</v>
      </c>
    </row>
    <row r="49" spans="1:5" x14ac:dyDescent="0.2">
      <c r="A49" s="11"/>
      <c r="B49" s="11"/>
      <c r="C49" s="11"/>
      <c r="D49" s="11"/>
      <c r="E49" s="11"/>
    </row>
  </sheetData>
  <mergeCells count="4">
    <mergeCell ref="A8:C8"/>
    <mergeCell ref="B12:C12"/>
    <mergeCell ref="B13:C13"/>
    <mergeCell ref="B14:C14"/>
  </mergeCells>
  <phoneticPr fontId="0" type="noConversion"/>
  <printOptions horizontalCentered="1"/>
  <pageMargins left="0.51" right="0.35433070866141736" top="1.32" bottom="1" header="0.76" footer="0"/>
  <pageSetup scale="74" orientation="portrait" r:id="rId1"/>
  <headerFooter alignWithMargins="0">
    <oddHeader>&amp;L&amp;"Arial,Negrita"&amp;9MINISTERIO DE HACIENDA
Dirección General de Presupuesto Nacional
Ejercicio Presupuestario 2010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showGridLines="0" tabSelected="1" view="pageBreakPreview" zoomScale="115" zoomScaleNormal="115" zoomScaleSheetLayoutView="115" workbookViewId="0">
      <selection activeCell="D40" sqref="D40"/>
    </sheetView>
  </sheetViews>
  <sheetFormatPr baseColWidth="10" defaultRowHeight="12" x14ac:dyDescent="0.2"/>
  <cols>
    <col min="1" max="1" width="15.42578125" style="11" customWidth="1"/>
    <col min="2" max="2" width="3" style="11" customWidth="1"/>
    <col min="3" max="3" width="70.42578125" style="11" customWidth="1"/>
    <col min="4" max="5" width="22.7109375" style="11" customWidth="1"/>
    <col min="6" max="16384" width="11.42578125" style="11"/>
  </cols>
  <sheetData>
    <row r="1" spans="1:5" x14ac:dyDescent="0.2">
      <c r="C1" s="186" t="s">
        <v>628</v>
      </c>
      <c r="D1" s="186"/>
      <c r="E1" s="2"/>
    </row>
    <row r="2" spans="1:5" x14ac:dyDescent="0.2">
      <c r="C2" s="186" t="s">
        <v>592</v>
      </c>
      <c r="D2" s="186"/>
      <c r="E2" s="2"/>
    </row>
    <row r="3" spans="1:5" x14ac:dyDescent="0.2">
      <c r="C3" s="186" t="s">
        <v>599</v>
      </c>
      <c r="D3" s="186"/>
      <c r="E3" s="2"/>
    </row>
    <row r="4" spans="1:5" ht="12" customHeight="1" x14ac:dyDescent="0.2">
      <c r="A4" s="10"/>
      <c r="C4" s="1"/>
      <c r="D4" s="10"/>
      <c r="E4" s="10"/>
    </row>
    <row r="5" spans="1:5" ht="13.5" customHeight="1" x14ac:dyDescent="0.2">
      <c r="A5" s="10" t="s">
        <v>637</v>
      </c>
      <c r="C5" s="1"/>
      <c r="D5" s="10"/>
      <c r="E5" s="10"/>
    </row>
    <row r="6" spans="1:5" ht="15" customHeight="1" x14ac:dyDescent="0.2">
      <c r="A6" s="179" t="s">
        <v>638</v>
      </c>
      <c r="B6" s="179"/>
      <c r="C6" s="179"/>
      <c r="D6" s="10"/>
      <c r="E6" s="10"/>
    </row>
    <row r="7" spans="1:5" ht="13.5" customHeight="1" x14ac:dyDescent="0.2">
      <c r="A7" s="10" t="s">
        <v>639</v>
      </c>
      <c r="D7" s="10"/>
      <c r="E7" s="10"/>
    </row>
    <row r="8" spans="1:5" ht="6.75" customHeight="1" x14ac:dyDescent="0.2"/>
    <row r="9" spans="1:5" ht="33" customHeight="1" x14ac:dyDescent="0.2">
      <c r="A9" s="41" t="s">
        <v>603</v>
      </c>
      <c r="B9" s="180" t="s">
        <v>590</v>
      </c>
      <c r="C9" s="181"/>
      <c r="D9" s="41" t="s">
        <v>650</v>
      </c>
      <c r="E9" s="41" t="s">
        <v>651</v>
      </c>
    </row>
    <row r="10" spans="1:5" x14ac:dyDescent="0.2">
      <c r="A10" s="52">
        <v>-1</v>
      </c>
      <c r="B10" s="182">
        <v>-2</v>
      </c>
      <c r="C10" s="183"/>
      <c r="D10" s="53">
        <v>-3</v>
      </c>
      <c r="E10" s="53">
        <v>-4</v>
      </c>
    </row>
    <row r="11" spans="1:5" ht="12.75" customHeight="1" x14ac:dyDescent="0.2">
      <c r="A11" s="46"/>
      <c r="B11" s="45"/>
      <c r="C11" s="45"/>
    </row>
    <row r="12" spans="1:5" s="10" customFormat="1" ht="14.1" customHeight="1" x14ac:dyDescent="0.2">
      <c r="A12" s="55">
        <v>1</v>
      </c>
      <c r="B12" s="55"/>
      <c r="C12" s="4" t="s">
        <v>3</v>
      </c>
      <c r="D12" s="100">
        <f>+D13+D19+D25+D33+D41+D46+D50+D54+D64+D69</f>
        <v>940960830</v>
      </c>
      <c r="E12" s="100">
        <f>+E13+E19+E25+E33+E41+E46+E50+E54+E64+E69</f>
        <v>31000000</v>
      </c>
    </row>
    <row r="13" spans="1:5" s="10" customFormat="1" ht="14.1" customHeight="1" x14ac:dyDescent="0.2">
      <c r="A13" s="55" t="s">
        <v>4</v>
      </c>
      <c r="B13" s="55"/>
      <c r="C13" s="4" t="s">
        <v>5</v>
      </c>
      <c r="D13" s="100">
        <f>SUM(D14:D18)</f>
        <v>234201122</v>
      </c>
      <c r="E13" s="100">
        <f>SUM(E14:E18)</f>
        <v>0</v>
      </c>
    </row>
    <row r="14" spans="1:5" ht="14.1" customHeight="1" x14ac:dyDescent="0.2">
      <c r="A14" s="56" t="s">
        <v>6</v>
      </c>
      <c r="B14" s="56"/>
      <c r="C14" s="40" t="s">
        <v>7</v>
      </c>
      <c r="D14" s="59">
        <f>+VLOOKUP(A14,'[1]Gasto operativo'!$A$8:$Z$268,25,FALSE)</f>
        <v>99428602</v>
      </c>
      <c r="E14" s="59">
        <f>+VLOOKUP(A14,'[1]Gasto operativo'!$A$8:$AA$268,27,FALSE)</f>
        <v>0</v>
      </c>
    </row>
    <row r="15" spans="1:5" ht="14.1" customHeight="1" x14ac:dyDescent="0.2">
      <c r="A15" s="56" t="s">
        <v>8</v>
      </c>
      <c r="B15" s="56"/>
      <c r="C15" s="40" t="s">
        <v>9</v>
      </c>
      <c r="D15" s="59">
        <f>+VLOOKUP(A15,'[1]Gasto operativo'!$A$8:$Z$268,25,FALSE)</f>
        <v>8776720</v>
      </c>
      <c r="E15" s="59">
        <f>+VLOOKUP(A15,'[1]Gasto operativo'!$A$8:$AA$268,27,FALSE)</f>
        <v>0</v>
      </c>
    </row>
    <row r="16" spans="1:5" ht="14.1" customHeight="1" x14ac:dyDescent="0.2">
      <c r="A16" s="56" t="s">
        <v>10</v>
      </c>
      <c r="B16" s="56"/>
      <c r="C16" s="40" t="s">
        <v>11</v>
      </c>
      <c r="D16" s="59">
        <f>+VLOOKUP(A16,'[1]Gasto operativo'!$A$8:$Z$268,25,FALSE)</f>
        <v>115000000</v>
      </c>
      <c r="E16" s="59">
        <f>+VLOOKUP(A16,'[1]Gasto operativo'!$A$8:$AA$268,27,FALSE)</f>
        <v>0</v>
      </c>
    </row>
    <row r="17" spans="1:5" ht="14.1" customHeight="1" x14ac:dyDescent="0.2">
      <c r="A17" s="56" t="s">
        <v>12</v>
      </c>
      <c r="B17" s="56"/>
      <c r="C17" s="40" t="s">
        <v>13</v>
      </c>
      <c r="D17" s="59">
        <f>+VLOOKUP(A17,'[1]Gasto operativo'!$A$8:$Z$268,25,FALSE)</f>
        <v>1495800</v>
      </c>
      <c r="E17" s="59">
        <f>+VLOOKUP(A17,'[1]Gasto operativo'!$A$8:$AA$268,27,FALSE)</f>
        <v>0</v>
      </c>
    </row>
    <row r="18" spans="1:5" ht="14.1" customHeight="1" x14ac:dyDescent="0.2">
      <c r="A18" s="56" t="s">
        <v>14</v>
      </c>
      <c r="B18" s="56"/>
      <c r="C18" s="40" t="s">
        <v>15</v>
      </c>
      <c r="D18" s="59">
        <f>+VLOOKUP(A18,'[1]Gasto operativo'!$A$8:$Z$268,25,FALSE)</f>
        <v>9500000</v>
      </c>
      <c r="E18" s="59">
        <f>+VLOOKUP(A18,'[1]Gasto operativo'!$A$8:$AA$268,27,FALSE)</f>
        <v>0</v>
      </c>
    </row>
    <row r="19" spans="1:5" s="10" customFormat="1" ht="14.1" customHeight="1" x14ac:dyDescent="0.2">
      <c r="A19" s="55" t="s">
        <v>16</v>
      </c>
      <c r="B19" s="55"/>
      <c r="C19" s="4" t="s">
        <v>17</v>
      </c>
      <c r="D19" s="100">
        <f>SUM(D20:D24)</f>
        <v>113487040</v>
      </c>
      <c r="E19" s="100">
        <f>SUM(E20:E24)</f>
        <v>0</v>
      </c>
    </row>
    <row r="20" spans="1:5" ht="14.1" customHeight="1" x14ac:dyDescent="0.2">
      <c r="A20" s="56" t="s">
        <v>18</v>
      </c>
      <c r="B20" s="56"/>
      <c r="C20" s="40" t="s">
        <v>19</v>
      </c>
      <c r="D20" s="59">
        <f>+VLOOKUP(A20,'[1]Gasto operativo'!$A$8:$Z$268,25,FALSE)</f>
        <v>15600000</v>
      </c>
      <c r="E20" s="59">
        <f>+VLOOKUP(A20,'[1]Gasto operativo'!$A$8:$AA$268,27,FALSE)</f>
        <v>0</v>
      </c>
    </row>
    <row r="21" spans="1:5" ht="14.1" customHeight="1" x14ac:dyDescent="0.2">
      <c r="A21" s="56" t="s">
        <v>20</v>
      </c>
      <c r="B21" s="56"/>
      <c r="C21" s="40" t="s">
        <v>21</v>
      </c>
      <c r="D21" s="59">
        <f>+VLOOKUP(A21,'[1]Gasto operativo'!$A$8:$Z$268,25,FALSE)</f>
        <v>42000000</v>
      </c>
      <c r="E21" s="59">
        <f>+VLOOKUP(A21,'[1]Gasto operativo'!$A$8:$AA$268,27,FALSE)</f>
        <v>0</v>
      </c>
    </row>
    <row r="22" spans="1:5" ht="14.1" customHeight="1" x14ac:dyDescent="0.2">
      <c r="A22" s="56" t="s">
        <v>22</v>
      </c>
      <c r="B22" s="56"/>
      <c r="C22" s="40" t="s">
        <v>23</v>
      </c>
      <c r="D22" s="59">
        <f>+VLOOKUP(A22,'[1]Gasto operativo'!$A$8:$Z$268,25,FALSE)</f>
        <v>16800000</v>
      </c>
      <c r="E22" s="59">
        <f>+VLOOKUP(A22,'[1]Gasto operativo'!$A$8:$AA$268,27,FALSE)</f>
        <v>0</v>
      </c>
    </row>
    <row r="23" spans="1:5" ht="14.1" customHeight="1" x14ac:dyDescent="0.2">
      <c r="A23" s="56" t="s">
        <v>24</v>
      </c>
      <c r="B23" s="56"/>
      <c r="C23" s="40" t="s">
        <v>25</v>
      </c>
      <c r="D23" s="59">
        <f>+VLOOKUP(A23,'[1]Gasto operativo'!$A$8:$Z$268,25,FALSE)</f>
        <v>34487040</v>
      </c>
      <c r="E23" s="59">
        <f>+VLOOKUP(A23,'[1]Gasto operativo'!$A$8:$AA$268,27,FALSE)</f>
        <v>0</v>
      </c>
    </row>
    <row r="24" spans="1:5" ht="14.1" customHeight="1" x14ac:dyDescent="0.2">
      <c r="A24" s="56" t="s">
        <v>26</v>
      </c>
      <c r="B24" s="56"/>
      <c r="C24" s="40" t="s">
        <v>27</v>
      </c>
      <c r="D24" s="59">
        <f>+VLOOKUP(A24,'[1]Gasto operativo'!$A$8:$Z$268,25,FALSE)</f>
        <v>4600000</v>
      </c>
      <c r="E24" s="59">
        <f>+VLOOKUP(A24,'[1]Gasto operativo'!$A$8:$AA$268,27,FALSE)</f>
        <v>0</v>
      </c>
    </row>
    <row r="25" spans="1:5" s="10" customFormat="1" ht="14.1" customHeight="1" x14ac:dyDescent="0.2">
      <c r="A25" s="55" t="s">
        <v>28</v>
      </c>
      <c r="B25" s="55"/>
      <c r="C25" s="4" t="s">
        <v>29</v>
      </c>
      <c r="D25" s="100">
        <f>SUM(D26:D32)</f>
        <v>7473128</v>
      </c>
      <c r="E25" s="100">
        <f>SUM(E26:E32)</f>
        <v>0</v>
      </c>
    </row>
    <row r="26" spans="1:5" ht="14.1" customHeight="1" x14ac:dyDescent="0.2">
      <c r="A26" s="56" t="s">
        <v>30</v>
      </c>
      <c r="B26" s="56"/>
      <c r="C26" s="40" t="s">
        <v>31</v>
      </c>
      <c r="D26" s="59">
        <f>+VLOOKUP(A26,'[1]Gasto operativo'!$A$8:$Z$268,25,FALSE)</f>
        <v>1400000</v>
      </c>
      <c r="E26" s="59">
        <f>+VLOOKUP(A26,'[1]Gasto operativo'!$A$8:$AA$268,27,FALSE)</f>
        <v>0</v>
      </c>
    </row>
    <row r="27" spans="1:5" ht="14.1" customHeight="1" x14ac:dyDescent="0.2">
      <c r="A27" s="56" t="s">
        <v>32</v>
      </c>
      <c r="B27" s="56"/>
      <c r="C27" s="40" t="s">
        <v>33</v>
      </c>
      <c r="D27" s="59">
        <f>+VLOOKUP(A27,'[1]Gasto operativo'!$A$8:$Z$268,25,FALSE)</f>
        <v>0</v>
      </c>
      <c r="E27" s="59">
        <f>+VLOOKUP(A27,'[1]Gasto operativo'!$A$8:$AA$268,27,FALSE)</f>
        <v>0</v>
      </c>
    </row>
    <row r="28" spans="1:5" ht="14.1" customHeight="1" x14ac:dyDescent="0.2">
      <c r="A28" s="56" t="s">
        <v>34</v>
      </c>
      <c r="B28" s="56"/>
      <c r="C28" s="40" t="s">
        <v>35</v>
      </c>
      <c r="D28" s="59">
        <f>+VLOOKUP(A28,'[1]Gasto operativo'!$A$8:$Z$268,25,FALSE)</f>
        <v>2500000</v>
      </c>
      <c r="E28" s="59">
        <f>+VLOOKUP(A28,'[1]Gasto operativo'!$A$8:$AA$268,27,FALSE)</f>
        <v>0</v>
      </c>
    </row>
    <row r="29" spans="1:5" ht="14.1" customHeight="1" x14ac:dyDescent="0.2">
      <c r="A29" s="56" t="s">
        <v>36</v>
      </c>
      <c r="B29" s="56"/>
      <c r="C29" s="40" t="s">
        <v>37</v>
      </c>
      <c r="D29" s="59">
        <f>+VLOOKUP(A29,'[1]Gasto operativo'!$A$8:$Z$268,25,FALSE)</f>
        <v>550000</v>
      </c>
      <c r="E29" s="59">
        <f>+VLOOKUP(A29,'[1]Gasto operativo'!$A$8:$AA$268,27,FALSE)</f>
        <v>0</v>
      </c>
    </row>
    <row r="30" spans="1:5" ht="14.1" customHeight="1" x14ac:dyDescent="0.2">
      <c r="A30" s="56" t="s">
        <v>38</v>
      </c>
      <c r="B30" s="56"/>
      <c r="C30" s="40" t="s">
        <v>39</v>
      </c>
      <c r="D30" s="59">
        <f>+VLOOKUP(A30,'[1]Gasto operativo'!$A$8:$Z$268,25,FALSE)</f>
        <v>0</v>
      </c>
      <c r="E30" s="59">
        <f>+VLOOKUP(A30,'[1]Gasto operativo'!$A$8:$AA$268,27,FALSE)</f>
        <v>0</v>
      </c>
    </row>
    <row r="31" spans="1:5" ht="14.1" customHeight="1" x14ac:dyDescent="0.2">
      <c r="A31" s="56" t="s">
        <v>40</v>
      </c>
      <c r="B31" s="56"/>
      <c r="C31" s="40" t="s">
        <v>41</v>
      </c>
      <c r="D31" s="59">
        <f>+VLOOKUP(A31,'[1]Gasto operativo'!$A$8:$Z$268,25,FALSE)</f>
        <v>123128</v>
      </c>
      <c r="E31" s="59">
        <f>+VLOOKUP(A31,'[1]Gasto operativo'!$A$8:$AA$268,27,FALSE)</f>
        <v>0</v>
      </c>
    </row>
    <row r="32" spans="1:5" ht="14.1" customHeight="1" x14ac:dyDescent="0.2">
      <c r="A32" s="56" t="s">
        <v>42</v>
      </c>
      <c r="B32" s="56"/>
      <c r="C32" s="40" t="s">
        <v>43</v>
      </c>
      <c r="D32" s="59">
        <f>+VLOOKUP(A32,'[1]Gasto operativo'!$A$8:$Z$268,25,FALSE)</f>
        <v>2900000</v>
      </c>
      <c r="E32" s="59">
        <f>+VLOOKUP(A32,'[1]Gasto operativo'!$A$8:$AA$268,27,FALSE)</f>
        <v>0</v>
      </c>
    </row>
    <row r="33" spans="1:5" s="10" customFormat="1" ht="14.1" customHeight="1" x14ac:dyDescent="0.2">
      <c r="A33" s="55" t="s">
        <v>44</v>
      </c>
      <c r="B33" s="55"/>
      <c r="C33" s="4" t="s">
        <v>45</v>
      </c>
      <c r="D33" s="100">
        <f>SUM(D34:D40)</f>
        <v>361339060</v>
      </c>
      <c r="E33" s="100">
        <f>SUM(E34:E40)</f>
        <v>25000000</v>
      </c>
    </row>
    <row r="34" spans="1:5" ht="14.1" customHeight="1" x14ac:dyDescent="0.2">
      <c r="A34" s="56" t="s">
        <v>46</v>
      </c>
      <c r="B34" s="56"/>
      <c r="C34" s="40" t="s">
        <v>47</v>
      </c>
      <c r="D34" s="59">
        <f>+VLOOKUP(A34,'[1]Gasto operativo'!$A$8:$Z$268,25,FALSE)</f>
        <v>0</v>
      </c>
      <c r="E34" s="59">
        <f>+VLOOKUP(A34,'[1]Gasto operativo'!$A$8:$AA$268,27,FALSE)</f>
        <v>0</v>
      </c>
    </row>
    <row r="35" spans="1:5" ht="14.1" customHeight="1" x14ac:dyDescent="0.2">
      <c r="A35" s="56" t="s">
        <v>48</v>
      </c>
      <c r="B35" s="56"/>
      <c r="C35" s="40" t="s">
        <v>49</v>
      </c>
      <c r="D35" s="59">
        <f>+VLOOKUP(A35,'[1]Gasto operativo'!$A$8:$Z$268,25,FALSE)</f>
        <v>5000000</v>
      </c>
      <c r="E35" s="59">
        <f>+VLOOKUP(A35,'[1]Gasto operativo'!$A$8:$AA$268,27,FALSE)</f>
        <v>0</v>
      </c>
    </row>
    <row r="36" spans="1:5" ht="14.1" customHeight="1" x14ac:dyDescent="0.2">
      <c r="A36" s="56" t="s">
        <v>50</v>
      </c>
      <c r="B36" s="56"/>
      <c r="C36" s="40" t="s">
        <v>51</v>
      </c>
      <c r="D36" s="59">
        <f>+VLOOKUP(A36,'[1]Gasto operativo'!$A$8:$Z$268,25,FALSE)</f>
        <v>5000000</v>
      </c>
      <c r="E36" s="59">
        <f>+VLOOKUP(A36,'[1]Gasto operativo'!$A$8:$AA$268,27,FALSE)</f>
        <v>25000000</v>
      </c>
    </row>
    <row r="37" spans="1:5" ht="14.1" customHeight="1" x14ac:dyDescent="0.2">
      <c r="A37" s="56" t="s">
        <v>52</v>
      </c>
      <c r="B37" s="56"/>
      <c r="C37" s="40" t="s">
        <v>53</v>
      </c>
      <c r="D37" s="59">
        <f>+VLOOKUP(A37,'[1]Gasto operativo'!$A$8:$Z$268,25,FALSE)</f>
        <v>0</v>
      </c>
      <c r="E37" s="59">
        <f>+VLOOKUP(A37,'[1]Gasto operativo'!$A$8:$AA$268,27,FALSE)</f>
        <v>0</v>
      </c>
    </row>
    <row r="38" spans="1:5" ht="14.1" customHeight="1" x14ac:dyDescent="0.2">
      <c r="A38" s="56" t="s">
        <v>54</v>
      </c>
      <c r="B38" s="56"/>
      <c r="C38" s="40" t="s">
        <v>55</v>
      </c>
      <c r="D38" s="59">
        <f>+VLOOKUP(A38,'[1]Gasto operativo'!$A$8:$Z$268,25,FALSE)</f>
        <v>35624960</v>
      </c>
      <c r="E38" s="59">
        <f>+VLOOKUP(A38,'[1]Gasto operativo'!$A$8:$AA$268,27,FALSE)</f>
        <v>0</v>
      </c>
    </row>
    <row r="39" spans="1:5" x14ac:dyDescent="0.2">
      <c r="A39" s="56" t="s">
        <v>56</v>
      </c>
      <c r="B39" s="56"/>
      <c r="C39" s="40" t="s">
        <v>57</v>
      </c>
      <c r="D39" s="59">
        <f>+VLOOKUP(A39,'[1]Gasto operativo'!$A$8:$Z$268,25,FALSE)</f>
        <v>300014100</v>
      </c>
      <c r="E39" s="59">
        <f>+VLOOKUP(A39,'[1]Gasto operativo'!$A$8:$AA$268,27,FALSE)</f>
        <v>0</v>
      </c>
    </row>
    <row r="40" spans="1:5" x14ac:dyDescent="0.2">
      <c r="A40" s="56" t="s">
        <v>58</v>
      </c>
      <c r="B40" s="56"/>
      <c r="C40" s="40" t="s">
        <v>59</v>
      </c>
      <c r="D40" s="59">
        <f>+VLOOKUP(A40,'[1]Gasto operativo'!$A$8:$Z$268,25,FALSE)</f>
        <v>15700000</v>
      </c>
      <c r="E40" s="59">
        <f>+VLOOKUP(A40,'[1]Gasto operativo'!$A$8:$AA$268,27,FALSE)</f>
        <v>0</v>
      </c>
    </row>
    <row r="41" spans="1:5" s="10" customFormat="1" x14ac:dyDescent="0.2">
      <c r="A41" s="55" t="s">
        <v>60</v>
      </c>
      <c r="B41" s="55"/>
      <c r="C41" s="4" t="s">
        <v>61</v>
      </c>
      <c r="D41" s="99">
        <f>SUM(D42:D45)</f>
        <v>53775000</v>
      </c>
      <c r="E41" s="99">
        <f>SUM(E42:E45)</f>
        <v>0</v>
      </c>
    </row>
    <row r="42" spans="1:5" x14ac:dyDescent="0.2">
      <c r="A42" s="56" t="s">
        <v>62</v>
      </c>
      <c r="B42" s="56"/>
      <c r="C42" s="40" t="s">
        <v>63</v>
      </c>
      <c r="D42" s="59">
        <f>+VLOOKUP(A42,'[1]Gasto operativo'!$A$8:$Z$268,25,FALSE)</f>
        <v>1150000</v>
      </c>
      <c r="E42" s="59">
        <f>+VLOOKUP(A42,'[1]Gasto operativo'!$A$8:$AA$268,27,FALSE)</f>
        <v>0</v>
      </c>
    </row>
    <row r="43" spans="1:5" x14ac:dyDescent="0.2">
      <c r="A43" s="56" t="s">
        <v>64</v>
      </c>
      <c r="B43" s="56"/>
      <c r="C43" s="40" t="s">
        <v>65</v>
      </c>
      <c r="D43" s="59">
        <f>+VLOOKUP(A43,'[1]Gasto operativo'!$A$8:$Z$268,25,FALSE)</f>
        <v>45200000</v>
      </c>
      <c r="E43" s="59">
        <f>+VLOOKUP(A43,'[1]Gasto operativo'!$A$8:$AA$268,27,FALSE)</f>
        <v>0</v>
      </c>
    </row>
    <row r="44" spans="1:5" x14ac:dyDescent="0.2">
      <c r="A44" s="56" t="s">
        <v>66</v>
      </c>
      <c r="B44" s="56"/>
      <c r="C44" s="40" t="s">
        <v>67</v>
      </c>
      <c r="D44" s="59">
        <f>+VLOOKUP(A44,'[1]Gasto operativo'!$A$8:$Z$268,25,FALSE)</f>
        <v>3025000</v>
      </c>
      <c r="E44" s="59">
        <f>+VLOOKUP(A44,'[1]Gasto operativo'!$A$8:$AA$268,27,FALSE)</f>
        <v>0</v>
      </c>
    </row>
    <row r="45" spans="1:5" x14ac:dyDescent="0.2">
      <c r="A45" s="56" t="s">
        <v>68</v>
      </c>
      <c r="B45" s="56"/>
      <c r="C45" s="40" t="s">
        <v>69</v>
      </c>
      <c r="D45" s="59">
        <f>+VLOOKUP(A45,'[1]Gasto operativo'!$A$8:$Z$268,25,FALSE)</f>
        <v>4400000</v>
      </c>
      <c r="E45" s="59">
        <f>+VLOOKUP(A45,'[1]Gasto operativo'!$A$8:$AA$268,27,FALSE)</f>
        <v>0</v>
      </c>
    </row>
    <row r="46" spans="1:5" s="10" customFormat="1" x14ac:dyDescent="0.2">
      <c r="A46" s="55" t="s">
        <v>70</v>
      </c>
      <c r="B46" s="55"/>
      <c r="C46" s="4" t="s">
        <v>71</v>
      </c>
      <c r="D46" s="99">
        <f>SUM(D47:D49)</f>
        <v>59700000</v>
      </c>
      <c r="E46" s="99">
        <f>SUM(E47:E49)</f>
        <v>0</v>
      </c>
    </row>
    <row r="47" spans="1:5" x14ac:dyDescent="0.2">
      <c r="A47" s="56" t="s">
        <v>72</v>
      </c>
      <c r="B47" s="56"/>
      <c r="C47" s="40" t="s">
        <v>73</v>
      </c>
      <c r="D47" s="59">
        <f>+VLOOKUP(A47,'[1]Gasto operativo'!$A$8:$Z$268,25,FALSE)</f>
        <v>59700000</v>
      </c>
      <c r="E47" s="59">
        <f>+VLOOKUP(A47,'[1]Gasto operativo'!$A$8:$AA$268,27,FALSE)</f>
        <v>0</v>
      </c>
    </row>
    <row r="48" spans="1:5" x14ac:dyDescent="0.2">
      <c r="A48" s="56" t="s">
        <v>74</v>
      </c>
      <c r="B48" s="56"/>
      <c r="C48" s="40" t="s">
        <v>75</v>
      </c>
      <c r="D48" s="59">
        <f>+VLOOKUP(A48,'[1]Gasto operativo'!$A$8:$Z$268,25,FALSE)</f>
        <v>0</v>
      </c>
      <c r="E48" s="59">
        <f>+VLOOKUP(A48,'[1]Gasto operativo'!$A$8:$AA$268,27,FALSE)</f>
        <v>0</v>
      </c>
    </row>
    <row r="49" spans="1:5" x14ac:dyDescent="0.2">
      <c r="A49" s="56" t="s">
        <v>76</v>
      </c>
      <c r="B49" s="56"/>
      <c r="C49" s="40" t="s">
        <v>77</v>
      </c>
      <c r="D49" s="59">
        <f>+VLOOKUP(A49,'[1]Gasto operativo'!$A$8:$Z$268,25,FALSE)</f>
        <v>0</v>
      </c>
      <c r="E49" s="59">
        <f>+VLOOKUP(A49,'[1]Gasto operativo'!$A$8:$AA$268,27,FALSE)</f>
        <v>0</v>
      </c>
    </row>
    <row r="50" spans="1:5" s="10" customFormat="1" x14ac:dyDescent="0.2">
      <c r="A50" s="55" t="s">
        <v>78</v>
      </c>
      <c r="B50" s="55"/>
      <c r="C50" s="4" t="s">
        <v>79</v>
      </c>
      <c r="D50" s="99">
        <f>SUM(D51:D53)</f>
        <v>12500000</v>
      </c>
      <c r="E50" s="99">
        <f>SUM(E51:E53)</f>
        <v>0</v>
      </c>
    </row>
    <row r="51" spans="1:5" x14ac:dyDescent="0.2">
      <c r="A51" s="56" t="s">
        <v>80</v>
      </c>
      <c r="B51" s="56"/>
      <c r="C51" s="40" t="s">
        <v>81</v>
      </c>
      <c r="D51" s="59">
        <f>+VLOOKUP(A51,'[1]Gasto operativo'!$A$8:$Z$268,25,FALSE)</f>
        <v>12500000</v>
      </c>
      <c r="E51" s="59">
        <f>+VLOOKUP(A51,'[1]Gasto operativo'!$A$8:$AA$268,27,FALSE)</f>
        <v>0</v>
      </c>
    </row>
    <row r="52" spans="1:5" x14ac:dyDescent="0.2">
      <c r="A52" s="56" t="s">
        <v>82</v>
      </c>
      <c r="B52" s="56"/>
      <c r="C52" s="40" t="s">
        <v>83</v>
      </c>
      <c r="D52" s="59">
        <f>+VLOOKUP(A52,'[1]Gasto operativo'!$A$8:$Z$268,25,FALSE)</f>
        <v>0</v>
      </c>
      <c r="E52" s="59">
        <f>+VLOOKUP(A52,'[1]Gasto operativo'!$A$8:$AA$268,27,FALSE)</f>
        <v>0</v>
      </c>
    </row>
    <row r="53" spans="1:5" x14ac:dyDescent="0.2">
      <c r="A53" s="56" t="s">
        <v>84</v>
      </c>
      <c r="B53" s="56"/>
      <c r="C53" s="40" t="s">
        <v>85</v>
      </c>
      <c r="D53" s="59">
        <f>+VLOOKUP(A53,'[1]Gasto operativo'!$A$8:$Z$268,25,FALSE)</f>
        <v>0</v>
      </c>
      <c r="E53" s="59">
        <f>+VLOOKUP(A53,'[1]Gasto operativo'!$A$8:$AA$268,27,FALSE)</f>
        <v>0</v>
      </c>
    </row>
    <row r="54" spans="1:5" s="10" customFormat="1" x14ac:dyDescent="0.2">
      <c r="A54" s="55" t="s">
        <v>86</v>
      </c>
      <c r="B54" s="55"/>
      <c r="C54" s="4" t="s">
        <v>87</v>
      </c>
      <c r="D54" s="99">
        <f>SUM(D55:D63)</f>
        <v>94735480</v>
      </c>
      <c r="E54" s="99">
        <f>SUM(E55:E63)</f>
        <v>6000000</v>
      </c>
    </row>
    <row r="55" spans="1:5" x14ac:dyDescent="0.2">
      <c r="A55" s="56" t="s">
        <v>88</v>
      </c>
      <c r="B55" s="56"/>
      <c r="C55" s="40" t="s">
        <v>620</v>
      </c>
      <c r="D55" s="59">
        <f>+VLOOKUP(A55,'[1]Gasto operativo'!$A$8:$Z$268,25,FALSE)</f>
        <v>10545000</v>
      </c>
      <c r="E55" s="59">
        <f>+VLOOKUP(A55,'[1]Gasto operativo'!$A$8:$AA$268,27,FALSE)</f>
        <v>4000000</v>
      </c>
    </row>
    <row r="56" spans="1:5" x14ac:dyDescent="0.2">
      <c r="A56" s="56" t="s">
        <v>89</v>
      </c>
      <c r="B56" s="56"/>
      <c r="C56" s="40" t="s">
        <v>90</v>
      </c>
      <c r="D56" s="59">
        <f>+VLOOKUP(A56,'[1]Gasto operativo'!$A$8:$Z$268,25,FALSE)</f>
        <v>0</v>
      </c>
      <c r="E56" s="59">
        <f>+VLOOKUP(A56,'[1]Gasto operativo'!$A$8:$AA$268,27,FALSE)</f>
        <v>0</v>
      </c>
    </row>
    <row r="57" spans="1:5" x14ac:dyDescent="0.2">
      <c r="A57" s="56" t="s">
        <v>91</v>
      </c>
      <c r="B57" s="56"/>
      <c r="C57" s="40" t="s">
        <v>92</v>
      </c>
      <c r="D57" s="59">
        <f>+VLOOKUP(A57,'[1]Gasto operativo'!$A$8:$Z$268,25,FALSE)</f>
        <v>0</v>
      </c>
      <c r="E57" s="59">
        <f>+VLOOKUP(A57,'[1]Gasto operativo'!$A$8:$AA$268,27,FALSE)</f>
        <v>0</v>
      </c>
    </row>
    <row r="58" spans="1:5" x14ac:dyDescent="0.2">
      <c r="A58" s="56" t="s">
        <v>93</v>
      </c>
      <c r="B58" s="56"/>
      <c r="C58" s="40" t="s">
        <v>94</v>
      </c>
      <c r="D58" s="59">
        <f>+VLOOKUP(A58,'[1]Gasto operativo'!$A$8:$Z$268,25,FALSE)</f>
        <v>3900000</v>
      </c>
      <c r="E58" s="59">
        <f>+VLOOKUP(A58,'[1]Gasto operativo'!$A$8:$AA$268,27,FALSE)</f>
        <v>0</v>
      </c>
    </row>
    <row r="59" spans="1:5" x14ac:dyDescent="0.2">
      <c r="A59" s="56" t="s">
        <v>95</v>
      </c>
      <c r="B59" s="56"/>
      <c r="C59" s="40" t="s">
        <v>96</v>
      </c>
      <c r="D59" s="59">
        <f>+VLOOKUP(A59,'[1]Gasto operativo'!$A$8:$Z$268,25,FALSE)</f>
        <v>23000000</v>
      </c>
      <c r="E59" s="59">
        <f>+VLOOKUP(A59,'[1]Gasto operativo'!$A$8:$AA$268,27,FALSE)</f>
        <v>2000000</v>
      </c>
    </row>
    <row r="60" spans="1:5" x14ac:dyDescent="0.2">
      <c r="A60" s="56" t="s">
        <v>97</v>
      </c>
      <c r="B60" s="56"/>
      <c r="C60" s="40" t="s">
        <v>98</v>
      </c>
      <c r="D60" s="59">
        <f>+VLOOKUP(A60,'[1]Gasto operativo'!$A$8:$Z$268,25,FALSE)</f>
        <v>5150000</v>
      </c>
      <c r="E60" s="59">
        <f>+VLOOKUP(A60,'[1]Gasto operativo'!$A$8:$AA$268,27,FALSE)</f>
        <v>0</v>
      </c>
    </row>
    <row r="61" spans="1:5" x14ac:dyDescent="0.2">
      <c r="A61" s="56" t="s">
        <v>99</v>
      </c>
      <c r="B61" s="56"/>
      <c r="C61" s="40" t="s">
        <v>100</v>
      </c>
      <c r="D61" s="59">
        <f>+VLOOKUP(A61,'[1]Gasto operativo'!$A$8:$Z$268,25,FALSE)</f>
        <v>11390480</v>
      </c>
      <c r="E61" s="59">
        <f>+VLOOKUP(A61,'[1]Gasto operativo'!$A$8:$AA$268,27,FALSE)</f>
        <v>0</v>
      </c>
    </row>
    <row r="62" spans="1:5" x14ac:dyDescent="0.2">
      <c r="A62" s="56" t="s">
        <v>101</v>
      </c>
      <c r="B62" s="56"/>
      <c r="C62" s="40" t="s">
        <v>102</v>
      </c>
      <c r="D62" s="59">
        <f>+VLOOKUP(A62,'[1]Gasto operativo'!$A$8:$Z$268,25,FALSE)</f>
        <v>37000000</v>
      </c>
      <c r="E62" s="59">
        <f>+VLOOKUP(A62,'[1]Gasto operativo'!$A$8:$AA$268,27,FALSE)</f>
        <v>0</v>
      </c>
    </row>
    <row r="63" spans="1:5" x14ac:dyDescent="0.2">
      <c r="A63" s="56" t="s">
        <v>103</v>
      </c>
      <c r="B63" s="56"/>
      <c r="C63" s="40" t="s">
        <v>104</v>
      </c>
      <c r="D63" s="59">
        <f>+VLOOKUP(A63,'[1]Gasto operativo'!$A$8:$Z$268,25,FALSE)</f>
        <v>3750000</v>
      </c>
      <c r="E63" s="59">
        <f>+VLOOKUP(A63,'[1]Gasto operativo'!$A$8:$AA$268,27,FALSE)</f>
        <v>0</v>
      </c>
    </row>
    <row r="64" spans="1:5" s="10" customFormat="1" x14ac:dyDescent="0.2">
      <c r="A64" s="55" t="s">
        <v>105</v>
      </c>
      <c r="B64" s="55"/>
      <c r="C64" s="4" t="s">
        <v>106</v>
      </c>
      <c r="D64" s="99">
        <f>SUM(D65:D68)</f>
        <v>1550000</v>
      </c>
      <c r="E64" s="99">
        <f>SUM(E65:E68)</f>
        <v>0</v>
      </c>
    </row>
    <row r="65" spans="1:5" x14ac:dyDescent="0.2">
      <c r="A65" s="56" t="s">
        <v>107</v>
      </c>
      <c r="B65" s="56"/>
      <c r="C65" s="40" t="s">
        <v>108</v>
      </c>
      <c r="D65" s="59"/>
      <c r="E65" s="59"/>
    </row>
    <row r="66" spans="1:5" x14ac:dyDescent="0.2">
      <c r="A66" s="56" t="s">
        <v>109</v>
      </c>
      <c r="B66" s="56"/>
      <c r="C66" s="40" t="s">
        <v>110</v>
      </c>
      <c r="D66" s="59">
        <f>+VLOOKUP(A66,'[1]Gasto operativo'!$A$8:$Z$268,25,FALSE)</f>
        <v>0</v>
      </c>
      <c r="E66" s="59">
        <f>+VLOOKUP(A66,'[1]Gasto operativo'!$A$8:$AA$268,27,FALSE)</f>
        <v>0</v>
      </c>
    </row>
    <row r="67" spans="1:5" x14ac:dyDescent="0.2">
      <c r="A67" s="56" t="s">
        <v>111</v>
      </c>
      <c r="B67" s="56"/>
      <c r="C67" s="40" t="s">
        <v>112</v>
      </c>
      <c r="D67" s="59"/>
      <c r="E67" s="59"/>
    </row>
    <row r="68" spans="1:5" x14ac:dyDescent="0.2">
      <c r="A68" s="56" t="s">
        <v>113</v>
      </c>
      <c r="B68" s="56"/>
      <c r="C68" s="40" t="s">
        <v>114</v>
      </c>
      <c r="D68" s="59">
        <f>+VLOOKUP(A68,'[1]Gasto operativo'!$A$8:$Z$268,25,FALSE)</f>
        <v>1550000</v>
      </c>
      <c r="E68" s="59">
        <f>+VLOOKUP(A68,'[1]Gasto operativo'!$A$8:$AA$268,27,FALSE)</f>
        <v>0</v>
      </c>
    </row>
    <row r="69" spans="1:5" s="10" customFormat="1" x14ac:dyDescent="0.2">
      <c r="A69" s="55" t="s">
        <v>115</v>
      </c>
      <c r="B69" s="55"/>
      <c r="C69" s="4" t="s">
        <v>116</v>
      </c>
      <c r="D69" s="99">
        <f>SUM(D70:D75)</f>
        <v>2200000</v>
      </c>
      <c r="E69" s="99">
        <f>SUM(E70:E75)</f>
        <v>0</v>
      </c>
    </row>
    <row r="70" spans="1:5" x14ac:dyDescent="0.2">
      <c r="A70" s="56" t="s">
        <v>117</v>
      </c>
      <c r="B70" s="56"/>
      <c r="C70" s="40" t="s">
        <v>118</v>
      </c>
      <c r="D70" s="59">
        <f>+VLOOKUP(A70,'[1]Gasto operativo'!$A$8:$Z$268,25,FALSE)</f>
        <v>0</v>
      </c>
      <c r="E70" s="59">
        <f>+VLOOKUP(A70,'[1]Gasto operativo'!$A$8:$Z$268,26,FALSE)</f>
        <v>0</v>
      </c>
    </row>
    <row r="71" spans="1:5" x14ac:dyDescent="0.2">
      <c r="A71" s="56" t="s">
        <v>119</v>
      </c>
      <c r="B71" s="56"/>
      <c r="C71" s="40" t="s">
        <v>120</v>
      </c>
      <c r="D71" s="59">
        <f>+VLOOKUP(A71,'[1]Gasto operativo'!$A$8:$Z$268,25,FALSE)</f>
        <v>200000</v>
      </c>
      <c r="E71" s="59">
        <f>+VLOOKUP(A71,'[1]Gasto operativo'!$A$8:$Z$268,26,FALSE)</f>
        <v>0</v>
      </c>
    </row>
    <row r="72" spans="1:5" x14ac:dyDescent="0.2">
      <c r="A72" s="56" t="s">
        <v>121</v>
      </c>
      <c r="B72" s="56"/>
      <c r="C72" s="40" t="s">
        <v>122</v>
      </c>
      <c r="D72" s="59">
        <f>+VLOOKUP(A72,'[1]Gasto operativo'!$A$8:$Z$268,25,FALSE)</f>
        <v>0</v>
      </c>
      <c r="E72" s="59">
        <f>+VLOOKUP(A72,'[1]Gasto operativo'!$A$8:$Z$268,26,FALSE)</f>
        <v>0</v>
      </c>
    </row>
    <row r="73" spans="1:5" x14ac:dyDescent="0.2">
      <c r="A73" s="56" t="s">
        <v>123</v>
      </c>
      <c r="B73" s="56"/>
      <c r="C73" s="40" t="s">
        <v>124</v>
      </c>
      <c r="D73" s="59">
        <f>+VLOOKUP(A73,'[1]Gasto operativo'!$A$8:$Z$268,25,FALSE)</f>
        <v>0</v>
      </c>
      <c r="E73" s="59">
        <f>+VLOOKUP(A73,'[1]Gasto operativo'!$A$8:$Z$268,26,FALSE)</f>
        <v>0</v>
      </c>
    </row>
    <row r="74" spans="1:5" x14ac:dyDescent="0.2">
      <c r="A74" s="56" t="s">
        <v>125</v>
      </c>
      <c r="B74" s="56"/>
      <c r="C74" s="40" t="s">
        <v>126</v>
      </c>
      <c r="D74" s="59">
        <f>+VLOOKUP(A74,'[1]Gasto operativo'!$A$8:$Z$268,25,FALSE)</f>
        <v>2000000</v>
      </c>
      <c r="E74" s="59">
        <f>+VLOOKUP(A74,'[1]Gasto operativo'!$A$8:$Z$268,26,FALSE)</f>
        <v>0</v>
      </c>
    </row>
    <row r="75" spans="1:5" x14ac:dyDescent="0.2">
      <c r="A75" s="56" t="s">
        <v>127</v>
      </c>
      <c r="B75" s="56"/>
      <c r="C75" s="40" t="s">
        <v>128</v>
      </c>
      <c r="D75" s="59">
        <f>+VLOOKUP(A75,'[1]Gasto operativo'!$A$8:$Z$268,25,FALSE)</f>
        <v>0</v>
      </c>
      <c r="E75" s="59">
        <f>+VLOOKUP(A75,'[1]Gasto operativo'!$A$8:$Z$268,26,FALSE)</f>
        <v>0</v>
      </c>
    </row>
  </sheetData>
  <mergeCells count="6">
    <mergeCell ref="A6:C6"/>
    <mergeCell ref="B9:C9"/>
    <mergeCell ref="B10:C10"/>
    <mergeCell ref="C1:D1"/>
    <mergeCell ref="C2:D2"/>
    <mergeCell ref="C3:D3"/>
  </mergeCells>
  <phoneticPr fontId="0" type="noConversion"/>
  <printOptions horizontalCentered="1"/>
  <pageMargins left="1.0629921259842521" right="0.78740157480314965" top="0.6692913385826772" bottom="1" header="0.31" footer="0"/>
  <pageSetup scale="64" orientation="portrait" r:id="rId1"/>
  <headerFooter alignWithMargins="0">
    <oddHeader>&amp;L&amp;"Arial,Negrita"&amp;9MINISTERIO DE HACIENDA
Dirección General de Presupuesto Nacional
Ejercicio Presupuestario 2010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showGridLines="0" view="pageBreakPreview" topLeftCell="A11" zoomScale="115" zoomScaleNormal="100" zoomScaleSheetLayoutView="115" workbookViewId="0">
      <selection activeCell="D43" sqref="D43"/>
    </sheetView>
  </sheetViews>
  <sheetFormatPr baseColWidth="10" defaultRowHeight="12" x14ac:dyDescent="0.2"/>
  <cols>
    <col min="1" max="1" width="15.42578125" style="11" customWidth="1"/>
    <col min="2" max="2" width="3.140625" style="11" customWidth="1"/>
    <col min="3" max="3" width="78.140625" style="11" customWidth="1"/>
    <col min="4" max="5" width="22.7109375" style="11" customWidth="1"/>
    <col min="6" max="6" width="1.140625" style="11" customWidth="1"/>
    <col min="7" max="7" width="0.28515625" style="11" customWidth="1"/>
    <col min="8" max="16384" width="11.42578125" style="11"/>
  </cols>
  <sheetData>
    <row r="1" spans="1:6" x14ac:dyDescent="0.2">
      <c r="C1" s="1" t="s">
        <v>629</v>
      </c>
      <c r="F1" s="2"/>
    </row>
    <row r="2" spans="1:6" x14ac:dyDescent="0.2">
      <c r="C2" s="186" t="s">
        <v>593</v>
      </c>
      <c r="D2" s="186"/>
      <c r="E2" s="1"/>
      <c r="F2" s="2"/>
    </row>
    <row r="3" spans="1:6" x14ac:dyDescent="0.2">
      <c r="C3" s="1" t="s">
        <v>597</v>
      </c>
      <c r="F3" s="2"/>
    </row>
    <row r="4" spans="1:6" x14ac:dyDescent="0.2">
      <c r="A4" s="10"/>
      <c r="C4" s="1"/>
      <c r="D4" s="10"/>
      <c r="E4" s="10"/>
      <c r="F4" s="2"/>
    </row>
    <row r="5" spans="1:6" ht="15" customHeight="1" x14ac:dyDescent="0.2">
      <c r="A5" s="10" t="s">
        <v>637</v>
      </c>
      <c r="C5" s="1"/>
      <c r="D5" s="10"/>
      <c r="E5" s="10"/>
      <c r="F5" s="2"/>
    </row>
    <row r="6" spans="1:6" ht="16.5" customHeight="1" x14ac:dyDescent="0.2">
      <c r="A6" s="179" t="s">
        <v>638</v>
      </c>
      <c r="B6" s="179"/>
      <c r="C6" s="179"/>
      <c r="D6" s="10"/>
      <c r="E6" s="10"/>
      <c r="F6" s="2"/>
    </row>
    <row r="7" spans="1:6" ht="16.5" customHeight="1" x14ac:dyDescent="0.2">
      <c r="A7" s="10" t="s">
        <v>639</v>
      </c>
      <c r="D7" s="10"/>
      <c r="E7" s="10"/>
    </row>
    <row r="9" spans="1:6" ht="45.6" customHeight="1" x14ac:dyDescent="0.2">
      <c r="A9" s="41" t="s">
        <v>603</v>
      </c>
      <c r="B9" s="180" t="s">
        <v>590</v>
      </c>
      <c r="C9" s="181"/>
      <c r="D9" s="41" t="s">
        <v>650</v>
      </c>
      <c r="E9" s="41" t="s">
        <v>651</v>
      </c>
      <c r="F9" s="17"/>
    </row>
    <row r="10" spans="1:6" x14ac:dyDescent="0.2">
      <c r="A10" s="52">
        <v>-1</v>
      </c>
      <c r="B10" s="182">
        <v>-2</v>
      </c>
      <c r="C10" s="183"/>
      <c r="D10" s="53">
        <v>-3</v>
      </c>
      <c r="E10" s="53">
        <v>-4</v>
      </c>
      <c r="F10" s="17"/>
    </row>
    <row r="11" spans="1:6" x14ac:dyDescent="0.2">
      <c r="A11" s="60"/>
      <c r="B11" s="61"/>
      <c r="C11" s="62"/>
      <c r="D11" s="63"/>
      <c r="E11" s="63"/>
      <c r="F11" s="17"/>
    </row>
    <row r="12" spans="1:6" s="10" customFormat="1" ht="14.1" customHeight="1" x14ac:dyDescent="0.2">
      <c r="A12" s="55">
        <v>2</v>
      </c>
      <c r="B12" s="55"/>
      <c r="C12" s="4" t="s">
        <v>196</v>
      </c>
      <c r="D12" s="99">
        <f>+D13+D19+D24+D32+D35+D40+0</f>
        <v>73505170</v>
      </c>
      <c r="E12" s="99">
        <f>+E13+E19+E24+E32+E35+E40+0</f>
        <v>3000000</v>
      </c>
    </row>
    <row r="13" spans="1:6" s="10" customFormat="1" ht="14.1" customHeight="1" x14ac:dyDescent="0.2">
      <c r="A13" s="55" t="s">
        <v>197</v>
      </c>
      <c r="B13" s="55"/>
      <c r="C13" s="4" t="s">
        <v>198</v>
      </c>
      <c r="D13" s="99">
        <f>SUM(D14:D18)</f>
        <v>49425000</v>
      </c>
      <c r="E13" s="99">
        <f>SUM(E14:E18)</f>
        <v>1000000</v>
      </c>
    </row>
    <row r="14" spans="1:6" ht="14.1" customHeight="1" x14ac:dyDescent="0.2">
      <c r="A14" s="56" t="s">
        <v>199</v>
      </c>
      <c r="B14" s="56"/>
      <c r="C14" s="40" t="s">
        <v>200</v>
      </c>
      <c r="D14" s="59">
        <f>+VLOOKUP(A14,'[1]Gasto operativo'!$A$8:$Z$268,25,FALSE)</f>
        <v>35000000</v>
      </c>
      <c r="E14" s="59">
        <f>+VLOOKUP(A14,'[1]Gasto operativo'!$A$8:$AA$268,27,FALSE)</f>
        <v>0</v>
      </c>
    </row>
    <row r="15" spans="1:6" ht="14.1" customHeight="1" x14ac:dyDescent="0.2">
      <c r="A15" s="56" t="s">
        <v>201</v>
      </c>
      <c r="B15" s="56"/>
      <c r="C15" s="40" t="s">
        <v>202</v>
      </c>
      <c r="D15" s="59">
        <f>+VLOOKUP(A15,'[1]Gasto operativo'!$A$8:$Z$268,25,FALSE)</f>
        <v>0</v>
      </c>
      <c r="E15" s="59">
        <f>+VLOOKUP(A15,'[1]Gasto operativo'!$A$8:$AA$268,27,FALSE)</f>
        <v>0</v>
      </c>
    </row>
    <row r="16" spans="1:6" ht="14.1" customHeight="1" x14ac:dyDescent="0.2">
      <c r="A16" s="56" t="s">
        <v>203</v>
      </c>
      <c r="B16" s="56"/>
      <c r="C16" s="40" t="s">
        <v>204</v>
      </c>
      <c r="D16" s="59">
        <f>+VLOOKUP(A16,'[1]Gasto operativo'!$A$8:$Z$268,25,FALSE)</f>
        <v>0</v>
      </c>
      <c r="E16" s="59">
        <f>+VLOOKUP(A16,'[1]Gasto operativo'!$A$8:$AA$268,27,FALSE)</f>
        <v>0</v>
      </c>
    </row>
    <row r="17" spans="1:5" ht="14.1" customHeight="1" x14ac:dyDescent="0.2">
      <c r="A17" s="56" t="s">
        <v>205</v>
      </c>
      <c r="B17" s="56"/>
      <c r="C17" s="40" t="s">
        <v>206</v>
      </c>
      <c r="D17" s="59">
        <f>+VLOOKUP(A17,'[1]Gasto operativo'!$A$8:$Z$268,25,FALSE)</f>
        <v>14350000</v>
      </c>
      <c r="E17" s="59">
        <f>+VLOOKUP(A17,'[1]Gasto operativo'!$A$8:$AA$268,27,FALSE)</f>
        <v>1000000</v>
      </c>
    </row>
    <row r="18" spans="1:5" ht="14.1" customHeight="1" x14ac:dyDescent="0.2">
      <c r="A18" s="56" t="s">
        <v>207</v>
      </c>
      <c r="B18" s="56"/>
      <c r="C18" s="40" t="s">
        <v>623</v>
      </c>
      <c r="D18" s="59">
        <f>+VLOOKUP(A18,'[1]Gasto operativo'!$A$8:$Z$268,25,FALSE)</f>
        <v>75000</v>
      </c>
      <c r="E18" s="59">
        <f>+VLOOKUP(A18,'[1]Gasto operativo'!$A$8:$AA$268,27,FALSE)</f>
        <v>0</v>
      </c>
    </row>
    <row r="19" spans="1:5" s="10" customFormat="1" ht="14.1" customHeight="1" x14ac:dyDescent="0.2">
      <c r="A19" s="55" t="s">
        <v>208</v>
      </c>
      <c r="B19" s="55"/>
      <c r="C19" s="4" t="s">
        <v>209</v>
      </c>
      <c r="D19" s="99">
        <f>SUM(D20:D23)</f>
        <v>0</v>
      </c>
      <c r="E19" s="99">
        <f>SUM(E20:E23)</f>
        <v>0</v>
      </c>
    </row>
    <row r="20" spans="1:5" ht="14.1" customHeight="1" x14ac:dyDescent="0.2">
      <c r="A20" s="56" t="s">
        <v>210</v>
      </c>
      <c r="B20" s="56"/>
      <c r="C20" s="40" t="s">
        <v>211</v>
      </c>
      <c r="D20" s="59">
        <f>+VLOOKUP(A20,'[1]Gasto operativo'!$A$8:$Z$268,25,FALSE)</f>
        <v>0</v>
      </c>
      <c r="E20" s="59">
        <f>+VLOOKUP(A20,'[1]Gasto operativo'!$A$8:$Z$268,26,FALSE)</f>
        <v>0</v>
      </c>
    </row>
    <row r="21" spans="1:5" ht="14.1" customHeight="1" x14ac:dyDescent="0.2">
      <c r="A21" s="56" t="s">
        <v>212</v>
      </c>
      <c r="B21" s="56"/>
      <c r="C21" s="40" t="s">
        <v>213</v>
      </c>
      <c r="D21" s="59">
        <f>+VLOOKUP(A21,'[1]Gasto operativo'!$A$8:$Z$268,25,FALSE)</f>
        <v>0</v>
      </c>
      <c r="E21" s="59">
        <f>+VLOOKUP(A21,'[1]Gasto operativo'!$A$8:$Z$268,26,FALSE)</f>
        <v>0</v>
      </c>
    </row>
    <row r="22" spans="1:5" ht="14.1" customHeight="1" x14ac:dyDescent="0.2">
      <c r="A22" s="56" t="s">
        <v>214</v>
      </c>
      <c r="B22" s="56"/>
      <c r="C22" s="40" t="s">
        <v>215</v>
      </c>
      <c r="D22" s="59">
        <f>+VLOOKUP(A22,'[1]Gasto operativo'!$A$8:$Z$268,25,FALSE)</f>
        <v>0</v>
      </c>
      <c r="E22" s="59">
        <f>+VLOOKUP(A22,'[1]Gasto operativo'!$A$8:$Z$268,26,FALSE)</f>
        <v>0</v>
      </c>
    </row>
    <row r="23" spans="1:5" ht="14.1" customHeight="1" x14ac:dyDescent="0.2">
      <c r="A23" s="56" t="s">
        <v>216</v>
      </c>
      <c r="B23" s="56"/>
      <c r="C23" s="40" t="s">
        <v>217</v>
      </c>
      <c r="D23" s="59">
        <f>+VLOOKUP(A23,'[1]Gasto operativo'!$A$8:$Z$268,25,FALSE)</f>
        <v>0</v>
      </c>
      <c r="E23" s="59">
        <f>+VLOOKUP(A23,'[1]Gasto operativo'!$A$8:$Z$268,26,FALSE)</f>
        <v>0</v>
      </c>
    </row>
    <row r="24" spans="1:5" s="10" customFormat="1" ht="14.1" customHeight="1" x14ac:dyDescent="0.2">
      <c r="A24" s="55" t="s">
        <v>218</v>
      </c>
      <c r="B24" s="55"/>
      <c r="C24" s="4" t="s">
        <v>219</v>
      </c>
      <c r="D24" s="99">
        <f>SUM(D25:D31)</f>
        <v>2820000</v>
      </c>
      <c r="E24" s="99">
        <f>SUM(E25:E31)</f>
        <v>0</v>
      </c>
    </row>
    <row r="25" spans="1:5" ht="14.1" customHeight="1" x14ac:dyDescent="0.2">
      <c r="A25" s="56" t="s">
        <v>220</v>
      </c>
      <c r="B25" s="56"/>
      <c r="C25" s="40" t="s">
        <v>221</v>
      </c>
      <c r="D25" s="59">
        <f>+VLOOKUP(A25,'[1]Gasto operativo'!$A$8:$Z$268,25,FALSE)</f>
        <v>300000</v>
      </c>
      <c r="E25" s="59">
        <f>+VLOOKUP(A25,'[1]Gasto operativo'!$A$8:$AA$268,27,FALSE)</f>
        <v>0</v>
      </c>
    </row>
    <row r="26" spans="1:5" ht="14.1" customHeight="1" x14ac:dyDescent="0.2">
      <c r="A26" s="56" t="s">
        <v>222</v>
      </c>
      <c r="B26" s="56"/>
      <c r="C26" s="40" t="s">
        <v>223</v>
      </c>
      <c r="D26" s="59">
        <f>+VLOOKUP(A26,'[1]Gasto operativo'!$A$8:$Z$268,25,FALSE)</f>
        <v>120000</v>
      </c>
      <c r="E26" s="59">
        <f>+VLOOKUP(A26,'[1]Gasto operativo'!$A$8:$AA$268,27,FALSE)</f>
        <v>0</v>
      </c>
    </row>
    <row r="27" spans="1:5" ht="14.1" customHeight="1" x14ac:dyDescent="0.2">
      <c r="A27" s="56" t="s">
        <v>224</v>
      </c>
      <c r="B27" s="56"/>
      <c r="C27" s="40" t="s">
        <v>225</v>
      </c>
      <c r="D27" s="59">
        <f>+VLOOKUP(A27,'[1]Gasto operativo'!$A$8:$Z$268,25,FALSE)</f>
        <v>50000</v>
      </c>
      <c r="E27" s="59">
        <f>+VLOOKUP(A27,'[1]Gasto operativo'!$A$8:$AA$268,27,FALSE)</f>
        <v>0</v>
      </c>
    </row>
    <row r="28" spans="1:5" ht="14.1" customHeight="1" x14ac:dyDescent="0.2">
      <c r="A28" s="56" t="s">
        <v>226</v>
      </c>
      <c r="B28" s="56"/>
      <c r="C28" s="40" t="s">
        <v>227</v>
      </c>
      <c r="D28" s="59">
        <f>+VLOOKUP(A28,'[1]Gasto operativo'!$A$8:$Z$268,25,FALSE)</f>
        <v>2000000</v>
      </c>
      <c r="E28" s="59">
        <f>+VLOOKUP(A28,'[1]Gasto operativo'!$A$8:$AA$268,27,FALSE)</f>
        <v>0</v>
      </c>
    </row>
    <row r="29" spans="1:5" ht="14.1" customHeight="1" x14ac:dyDescent="0.2">
      <c r="A29" s="56" t="s">
        <v>228</v>
      </c>
      <c r="B29" s="56"/>
      <c r="C29" s="40" t="s">
        <v>229</v>
      </c>
      <c r="D29" s="59">
        <f>+VLOOKUP(A29,'[1]Gasto operativo'!$A$8:$Z$268,25,FALSE)</f>
        <v>50000</v>
      </c>
      <c r="E29" s="59">
        <f>+VLOOKUP(A29,'[1]Gasto operativo'!$A$8:$AA$268,27,FALSE)</f>
        <v>0</v>
      </c>
    </row>
    <row r="30" spans="1:5" ht="14.1" customHeight="1" x14ac:dyDescent="0.2">
      <c r="A30" s="56" t="s">
        <v>230</v>
      </c>
      <c r="B30" s="56"/>
      <c r="C30" s="40" t="s">
        <v>231</v>
      </c>
      <c r="D30" s="59">
        <f>+VLOOKUP(A30,'[1]Gasto operativo'!$A$8:$Z$268,25,FALSE)</f>
        <v>150000</v>
      </c>
      <c r="E30" s="59">
        <f>+VLOOKUP(A30,'[1]Gasto operativo'!$A$8:$AA$268,27,FALSE)</f>
        <v>0</v>
      </c>
    </row>
    <row r="31" spans="1:5" ht="14.1" customHeight="1" x14ac:dyDescent="0.2">
      <c r="A31" s="56" t="s">
        <v>232</v>
      </c>
      <c r="B31" s="56"/>
      <c r="C31" s="40" t="s">
        <v>621</v>
      </c>
      <c r="D31" s="59">
        <f>+VLOOKUP(A31,'[1]Gasto operativo'!$A$8:$Z$268,25,FALSE)</f>
        <v>150000</v>
      </c>
      <c r="E31" s="59">
        <f>+VLOOKUP(A31,'[1]Gasto operativo'!$A$8:$AA$268,27,FALSE)</f>
        <v>0</v>
      </c>
    </row>
    <row r="32" spans="1:5" s="10" customFormat="1" ht="14.1" customHeight="1" x14ac:dyDescent="0.2">
      <c r="A32" s="55" t="s">
        <v>233</v>
      </c>
      <c r="B32" s="55"/>
      <c r="C32" s="4" t="s">
        <v>234</v>
      </c>
      <c r="D32" s="59">
        <f>+VLOOKUP(A32,'[1]Gasto operativo'!$A$8:$Z$268,25,FALSE)</f>
        <v>810000</v>
      </c>
      <c r="E32" s="59">
        <f>+VLOOKUP(A32,'[1]Gasto operativo'!$A$8:$AA$268,27,FALSE)</f>
        <v>0</v>
      </c>
    </row>
    <row r="33" spans="1:5" ht="14.1" customHeight="1" x14ac:dyDescent="0.2">
      <c r="A33" s="56" t="s">
        <v>235</v>
      </c>
      <c r="B33" s="56"/>
      <c r="C33" s="40" t="s">
        <v>236</v>
      </c>
      <c r="D33" s="59">
        <f>+VLOOKUP(A33,'[1]Gasto operativo'!$A$8:$Z$268,25,FALSE)</f>
        <v>810000</v>
      </c>
      <c r="E33" s="59">
        <f>+VLOOKUP(A33,'[1]Gasto operativo'!$A$8:$AA$268,27,FALSE)</f>
        <v>0</v>
      </c>
    </row>
    <row r="34" spans="1:5" x14ac:dyDescent="0.2">
      <c r="A34" s="56" t="s">
        <v>237</v>
      </c>
      <c r="B34" s="56"/>
      <c r="C34" s="40" t="s">
        <v>238</v>
      </c>
      <c r="D34" s="59">
        <f>+VLOOKUP(A34,'[1]Gasto operativo'!$A$8:$Z$268,25,FALSE)</f>
        <v>0</v>
      </c>
      <c r="E34" s="59">
        <f>+VLOOKUP(A34,'[1]Gasto operativo'!$A$8:$AA$268,27,FALSE)</f>
        <v>0</v>
      </c>
    </row>
    <row r="35" spans="1:5" s="10" customFormat="1" x14ac:dyDescent="0.2">
      <c r="A35" s="55" t="s">
        <v>239</v>
      </c>
      <c r="B35" s="55"/>
      <c r="C35" s="4" t="s">
        <v>240</v>
      </c>
      <c r="D35" s="99">
        <f>SUM(D36:D39)</f>
        <v>0</v>
      </c>
      <c r="E35" s="99">
        <f>SUM(E36:E39)</f>
        <v>0</v>
      </c>
    </row>
    <row r="36" spans="1:5" x14ac:dyDescent="0.2">
      <c r="A36" s="56" t="s">
        <v>241</v>
      </c>
      <c r="B36" s="56"/>
      <c r="C36" s="40" t="s">
        <v>242</v>
      </c>
      <c r="D36" s="59">
        <f>+VLOOKUP(A36,'[1]Gasto operativo'!$A$8:$Z$268,25,FALSE)</f>
        <v>0</v>
      </c>
      <c r="E36" s="59">
        <f>+VLOOKUP(A36,'[1]Gasto operativo'!$A$8:$Z$268,26,FALSE)</f>
        <v>0</v>
      </c>
    </row>
    <row r="37" spans="1:5" x14ac:dyDescent="0.2">
      <c r="A37" s="56" t="s">
        <v>243</v>
      </c>
      <c r="B37" s="56"/>
      <c r="C37" s="40" t="s">
        <v>244</v>
      </c>
      <c r="D37" s="59">
        <f>+VLOOKUP(A37,'[1]Gasto operativo'!$A$8:$Z$268,25,FALSE)</f>
        <v>0</v>
      </c>
      <c r="E37" s="59">
        <f>+VLOOKUP(A37,'[1]Gasto operativo'!$A$8:$Z$268,26,FALSE)</f>
        <v>0</v>
      </c>
    </row>
    <row r="38" spans="1:5" x14ac:dyDescent="0.2">
      <c r="A38" s="56" t="s">
        <v>245</v>
      </c>
      <c r="B38" s="56"/>
      <c r="C38" s="40" t="s">
        <v>246</v>
      </c>
      <c r="D38" s="59">
        <f>+VLOOKUP(A38,'[1]Gasto operativo'!$A$8:$Z$268,25,FALSE)</f>
        <v>0</v>
      </c>
      <c r="E38" s="59">
        <f>+VLOOKUP(A38,'[1]Gasto operativo'!$A$8:$Z$268,26,FALSE)</f>
        <v>0</v>
      </c>
    </row>
    <row r="39" spans="1:5" x14ac:dyDescent="0.2">
      <c r="A39" s="56" t="s">
        <v>247</v>
      </c>
      <c r="B39" s="56"/>
      <c r="C39" s="40" t="s">
        <v>248</v>
      </c>
      <c r="D39" s="59">
        <f>+VLOOKUP(A39,'[1]Gasto operativo'!$A$8:$Z$268,25,FALSE)</f>
        <v>0</v>
      </c>
      <c r="E39" s="59">
        <f>+VLOOKUP(A39,'[1]Gasto operativo'!$A$8:$Z$268,26,FALSE)</f>
        <v>0</v>
      </c>
    </row>
    <row r="40" spans="1:5" s="10" customFormat="1" x14ac:dyDescent="0.2">
      <c r="A40" s="55" t="s">
        <v>249</v>
      </c>
      <c r="B40" s="55"/>
      <c r="C40" s="4" t="s">
        <v>250</v>
      </c>
      <c r="D40" s="99">
        <f>SUM(D41:D48)</f>
        <v>20450170</v>
      </c>
      <c r="E40" s="99">
        <f>SUM(E41:E48)</f>
        <v>2000000</v>
      </c>
    </row>
    <row r="41" spans="1:5" x14ac:dyDescent="0.2">
      <c r="A41" s="56" t="s">
        <v>251</v>
      </c>
      <c r="B41" s="56"/>
      <c r="C41" s="40" t="s">
        <v>252</v>
      </c>
      <c r="D41" s="59">
        <f>+VLOOKUP(A41,'[1]Gasto operativo'!$A$8:$Z$268,25,FALSE)</f>
        <v>1800000</v>
      </c>
      <c r="E41" s="59">
        <f>+VLOOKUP(A41,'[1]Gasto operativo'!$A$8:$AA$268,27,FALSE)</f>
        <v>1000000</v>
      </c>
    </row>
    <row r="42" spans="1:5" x14ac:dyDescent="0.2">
      <c r="A42" s="56" t="s">
        <v>253</v>
      </c>
      <c r="B42" s="56"/>
      <c r="C42" s="40" t="s">
        <v>254</v>
      </c>
      <c r="D42" s="59">
        <f>+VLOOKUP(A42,'[1]Gasto operativo'!$A$8:$Z$268,25,FALSE)</f>
        <v>0</v>
      </c>
      <c r="E42" s="59">
        <f>+VLOOKUP(A42,'[1]Gasto operativo'!$A$8:$AA$268,27,FALSE)</f>
        <v>0</v>
      </c>
    </row>
    <row r="43" spans="1:5" x14ac:dyDescent="0.2">
      <c r="A43" s="56" t="s">
        <v>255</v>
      </c>
      <c r="B43" s="56"/>
      <c r="C43" s="40" t="s">
        <v>256</v>
      </c>
      <c r="D43" s="59">
        <f>+VLOOKUP(A43,'[1]Gasto operativo'!$A$8:$Z$268,25,FALSE)</f>
        <v>16646880</v>
      </c>
      <c r="E43" s="59">
        <f>+VLOOKUP(A43,'[1]Gasto operativo'!$A$8:$AA$268,27,FALSE)</f>
        <v>1000000</v>
      </c>
    </row>
    <row r="44" spans="1:5" x14ac:dyDescent="0.2">
      <c r="A44" s="56" t="s">
        <v>257</v>
      </c>
      <c r="B44" s="56"/>
      <c r="C44" s="40" t="s">
        <v>258</v>
      </c>
      <c r="D44" s="59">
        <f>+VLOOKUP(A44,'[1]Gasto operativo'!$A$8:$Z$268,25,FALSE)</f>
        <v>590000</v>
      </c>
      <c r="E44" s="59">
        <f>+VLOOKUP(A44,'[1]Gasto operativo'!$A$8:$AA$268,27,FALSE)</f>
        <v>0</v>
      </c>
    </row>
    <row r="45" spans="1:5" x14ac:dyDescent="0.2">
      <c r="A45" s="56" t="s">
        <v>259</v>
      </c>
      <c r="B45" s="56"/>
      <c r="C45" s="40" t="s">
        <v>260</v>
      </c>
      <c r="D45" s="59">
        <f>+VLOOKUP(A45,'[1]Gasto operativo'!$A$8:$Z$268,25,FALSE)</f>
        <v>850000</v>
      </c>
      <c r="E45" s="59">
        <f>+VLOOKUP(A45,'[1]Gasto operativo'!$A$8:$AA$268,27,FALSE)</f>
        <v>0</v>
      </c>
    </row>
    <row r="46" spans="1:5" x14ac:dyDescent="0.2">
      <c r="A46" s="56" t="s">
        <v>261</v>
      </c>
      <c r="B46" s="56"/>
      <c r="C46" s="40" t="s">
        <v>262</v>
      </c>
      <c r="D46" s="59">
        <f>+VLOOKUP(A46,'[1]Gasto operativo'!$A$8:$Z$268,25,FALSE)</f>
        <v>160000</v>
      </c>
      <c r="E46" s="59">
        <f>+VLOOKUP(A46,'[1]Gasto operativo'!$A$8:$AA$268,27,FALSE)</f>
        <v>0</v>
      </c>
    </row>
    <row r="47" spans="1:5" x14ac:dyDescent="0.2">
      <c r="A47" s="56" t="s">
        <v>263</v>
      </c>
      <c r="B47" s="56"/>
      <c r="C47" s="40" t="s">
        <v>264</v>
      </c>
      <c r="D47" s="59">
        <f>+VLOOKUP(A47,'[1]Gasto operativo'!$A$8:$Z$268,25,FALSE)</f>
        <v>95000</v>
      </c>
      <c r="E47" s="59">
        <f>+VLOOKUP(A47,'[1]Gasto operativo'!$A$8:$AA$268,27,FALSE)</f>
        <v>0</v>
      </c>
    </row>
    <row r="48" spans="1:5" x14ac:dyDescent="0.2">
      <c r="A48" s="56" t="s">
        <v>265</v>
      </c>
      <c r="B48" s="56"/>
      <c r="C48" s="40" t="s">
        <v>622</v>
      </c>
      <c r="D48" s="59">
        <f>+VLOOKUP(A48,'[1]Gasto operativo'!$A$8:$Z$268,25,FALSE)</f>
        <v>308290</v>
      </c>
      <c r="E48" s="59">
        <f>+VLOOKUP(A48,'[1]Gasto operativo'!$A$8:$AA$268,27,FALSE)</f>
        <v>0</v>
      </c>
    </row>
    <row r="49" spans="1:5" x14ac:dyDescent="0.2">
      <c r="A49" s="64">
        <v>3</v>
      </c>
      <c r="B49" s="64"/>
      <c r="C49" s="4" t="s">
        <v>266</v>
      </c>
      <c r="D49" s="40"/>
      <c r="E49" s="40"/>
    </row>
    <row r="50" spans="1:5" x14ac:dyDescent="0.2">
      <c r="A50" s="57" t="s">
        <v>267</v>
      </c>
      <c r="B50" s="57"/>
      <c r="C50" s="4" t="s">
        <v>268</v>
      </c>
      <c r="D50" s="40"/>
      <c r="E50" s="40"/>
    </row>
    <row r="51" spans="1:5" x14ac:dyDescent="0.2">
      <c r="A51" s="56" t="s">
        <v>269</v>
      </c>
      <c r="B51" s="56"/>
      <c r="C51" s="40" t="s">
        <v>270</v>
      </c>
      <c r="D51" s="40"/>
      <c r="E51" s="40"/>
    </row>
    <row r="52" spans="1:5" x14ac:dyDescent="0.2">
      <c r="A52" s="56" t="s">
        <v>271</v>
      </c>
      <c r="B52" s="56"/>
      <c r="C52" s="40" t="s">
        <v>272</v>
      </c>
      <c r="D52" s="40"/>
      <c r="E52" s="40"/>
    </row>
    <row r="53" spans="1:5" x14ac:dyDescent="0.2">
      <c r="A53" s="56" t="s">
        <v>273</v>
      </c>
      <c r="B53" s="56"/>
      <c r="C53" s="40" t="s">
        <v>274</v>
      </c>
      <c r="D53" s="40"/>
      <c r="E53" s="40"/>
    </row>
    <row r="54" spans="1:5" x14ac:dyDescent="0.2">
      <c r="A54" s="56" t="s">
        <v>275</v>
      </c>
      <c r="B54" s="56"/>
      <c r="C54" s="40" t="s">
        <v>276</v>
      </c>
      <c r="D54" s="40"/>
      <c r="E54" s="40"/>
    </row>
    <row r="55" spans="1:5" x14ac:dyDescent="0.2">
      <c r="A55" s="55" t="s">
        <v>277</v>
      </c>
      <c r="B55" s="55"/>
      <c r="C55" s="4" t="s">
        <v>278</v>
      </c>
      <c r="D55" s="40"/>
      <c r="E55" s="40"/>
    </row>
    <row r="56" spans="1:5" x14ac:dyDescent="0.2">
      <c r="A56" s="56" t="s">
        <v>279</v>
      </c>
      <c r="B56" s="56"/>
      <c r="C56" s="65" t="s">
        <v>280</v>
      </c>
      <c r="D56" s="40"/>
      <c r="E56" s="40"/>
    </row>
    <row r="57" spans="1:5" x14ac:dyDescent="0.2">
      <c r="A57" s="56" t="s">
        <v>281</v>
      </c>
      <c r="B57" s="56"/>
      <c r="C57" s="65" t="s">
        <v>282</v>
      </c>
      <c r="D57" s="40"/>
      <c r="E57" s="40"/>
    </row>
    <row r="58" spans="1:5" x14ac:dyDescent="0.2">
      <c r="A58" s="56" t="s">
        <v>283</v>
      </c>
      <c r="B58" s="56"/>
      <c r="C58" s="65" t="s">
        <v>284</v>
      </c>
      <c r="D58" s="40"/>
      <c r="E58" s="40"/>
    </row>
    <row r="59" spans="1:5" x14ac:dyDescent="0.2">
      <c r="A59" s="56" t="s">
        <v>285</v>
      </c>
      <c r="B59" s="56"/>
      <c r="C59" s="65" t="s">
        <v>286</v>
      </c>
      <c r="D59" s="40"/>
      <c r="E59" s="40"/>
    </row>
    <row r="60" spans="1:5" x14ac:dyDescent="0.2">
      <c r="A60" s="56" t="s">
        <v>287</v>
      </c>
      <c r="B60" s="56"/>
      <c r="C60" s="65" t="s">
        <v>288</v>
      </c>
      <c r="D60" s="40"/>
      <c r="E60" s="40"/>
    </row>
    <row r="61" spans="1:5" x14ac:dyDescent="0.2">
      <c r="A61" s="56" t="s">
        <v>289</v>
      </c>
      <c r="B61" s="56"/>
      <c r="C61" s="65" t="s">
        <v>290</v>
      </c>
      <c r="D61" s="40"/>
      <c r="E61" s="40"/>
    </row>
    <row r="62" spans="1:5" x14ac:dyDescent="0.2">
      <c r="A62" s="56" t="s">
        <v>291</v>
      </c>
      <c r="B62" s="56"/>
      <c r="C62" s="65" t="s">
        <v>292</v>
      </c>
      <c r="D62" s="40"/>
      <c r="E62" s="40"/>
    </row>
    <row r="63" spans="1:5" x14ac:dyDescent="0.2">
      <c r="A63" s="56" t="s">
        <v>293</v>
      </c>
      <c r="B63" s="56"/>
      <c r="C63" s="40" t="s">
        <v>294</v>
      </c>
      <c r="D63" s="40"/>
      <c r="E63" s="40"/>
    </row>
    <row r="64" spans="1:5" x14ac:dyDescent="0.2">
      <c r="A64" s="55" t="s">
        <v>295</v>
      </c>
      <c r="B64" s="55"/>
      <c r="C64" s="66" t="s">
        <v>296</v>
      </c>
      <c r="D64" s="40"/>
      <c r="E64" s="40"/>
    </row>
    <row r="65" spans="1:5" x14ac:dyDescent="0.2">
      <c r="A65" s="56" t="s">
        <v>297</v>
      </c>
      <c r="B65" s="56"/>
      <c r="C65" s="65" t="s">
        <v>298</v>
      </c>
      <c r="D65" s="40"/>
      <c r="E65" s="40"/>
    </row>
    <row r="66" spans="1:5" x14ac:dyDescent="0.2">
      <c r="A66" s="56" t="s">
        <v>299</v>
      </c>
      <c r="B66" s="56"/>
      <c r="C66" s="65" t="s">
        <v>300</v>
      </c>
      <c r="D66" s="40"/>
      <c r="E66" s="40"/>
    </row>
    <row r="67" spans="1:5" x14ac:dyDescent="0.2">
      <c r="A67" s="55" t="s">
        <v>301</v>
      </c>
      <c r="B67" s="55"/>
      <c r="C67" s="4" t="s">
        <v>302</v>
      </c>
      <c r="D67" s="40"/>
      <c r="E67" s="40"/>
    </row>
    <row r="68" spans="1:5" x14ac:dyDescent="0.2">
      <c r="A68" s="56" t="s">
        <v>303</v>
      </c>
      <c r="B68" s="56"/>
      <c r="C68" s="40" t="s">
        <v>304</v>
      </c>
      <c r="D68" s="40"/>
      <c r="E68" s="40"/>
    </row>
    <row r="69" spans="1:5" x14ac:dyDescent="0.2">
      <c r="A69" s="56" t="s">
        <v>305</v>
      </c>
      <c r="B69" s="56"/>
      <c r="C69" s="40" t="s">
        <v>306</v>
      </c>
      <c r="D69" s="40"/>
      <c r="E69" s="40"/>
    </row>
    <row r="70" spans="1:5" x14ac:dyDescent="0.2">
      <c r="A70" s="56" t="s">
        <v>307</v>
      </c>
      <c r="B70" s="56"/>
      <c r="C70" s="40" t="s">
        <v>308</v>
      </c>
      <c r="D70" s="40"/>
      <c r="E70" s="40"/>
    </row>
    <row r="71" spans="1:5" x14ac:dyDescent="0.2">
      <c r="A71" s="56" t="s">
        <v>309</v>
      </c>
      <c r="B71" s="56"/>
      <c r="C71" s="40" t="s">
        <v>310</v>
      </c>
      <c r="D71" s="40"/>
      <c r="E71" s="40"/>
    </row>
    <row r="72" spans="1:5" x14ac:dyDescent="0.2">
      <c r="A72" s="56" t="s">
        <v>311</v>
      </c>
      <c r="B72" s="56"/>
      <c r="C72" s="40" t="s">
        <v>312</v>
      </c>
      <c r="D72" s="40"/>
      <c r="E72" s="40"/>
    </row>
  </sheetData>
  <mergeCells count="4">
    <mergeCell ref="A6:C6"/>
    <mergeCell ref="B9:C9"/>
    <mergeCell ref="B10:C10"/>
    <mergeCell ref="C2:D2"/>
  </mergeCells>
  <phoneticPr fontId="0" type="noConversion"/>
  <printOptions horizontalCentered="1"/>
  <pageMargins left="0.76" right="0.78740157480314965" top="0.94" bottom="1" header="0.55000000000000004" footer="0"/>
  <pageSetup scale="63" orientation="portrait" r:id="rId1"/>
  <headerFooter alignWithMargins="0">
    <oddHeader>&amp;L&amp;"Arial,Negrita"&amp;9MINISTERIO DE HACIENDA
Dirección General de Presupuesto Nacional
Ejercicio Presupuestario 2010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showGridLines="0" view="pageBreakPreview" topLeftCell="A16" zoomScale="130" zoomScaleNormal="115" zoomScaleSheetLayoutView="130" workbookViewId="0">
      <selection activeCell="D42" sqref="D42"/>
    </sheetView>
  </sheetViews>
  <sheetFormatPr baseColWidth="10" defaultRowHeight="12" x14ac:dyDescent="0.2"/>
  <cols>
    <col min="1" max="1" width="15.42578125" style="11" customWidth="1"/>
    <col min="2" max="2" width="3.7109375" style="11" customWidth="1"/>
    <col min="3" max="3" width="66.7109375" style="11" customWidth="1"/>
    <col min="4" max="5" width="23.42578125" style="11" customWidth="1"/>
    <col min="6" max="6" width="1" style="11" customWidth="1"/>
    <col min="7" max="16384" width="11.42578125" style="11"/>
  </cols>
  <sheetData>
    <row r="1" spans="1:5" x14ac:dyDescent="0.2">
      <c r="C1" s="1" t="s">
        <v>630</v>
      </c>
    </row>
    <row r="2" spans="1:5" x14ac:dyDescent="0.2">
      <c r="C2" s="1" t="s">
        <v>593</v>
      </c>
    </row>
    <row r="3" spans="1:5" x14ac:dyDescent="0.2">
      <c r="C3" s="1" t="s">
        <v>597</v>
      </c>
    </row>
    <row r="4" spans="1:5" x14ac:dyDescent="0.2">
      <c r="C4" s="1"/>
    </row>
    <row r="5" spans="1:5" ht="15" customHeight="1" x14ac:dyDescent="0.2">
      <c r="A5" s="10" t="s">
        <v>637</v>
      </c>
      <c r="C5" s="1"/>
      <c r="D5" s="10"/>
      <c r="E5" s="10"/>
    </row>
    <row r="6" spans="1:5" ht="18" customHeight="1" x14ac:dyDescent="0.2">
      <c r="A6" s="179" t="s">
        <v>638</v>
      </c>
      <c r="B6" s="179"/>
      <c r="C6" s="179"/>
      <c r="D6" s="10"/>
      <c r="E6" s="10"/>
    </row>
    <row r="7" spans="1:5" ht="15.75" customHeight="1" x14ac:dyDescent="0.2">
      <c r="A7" s="10" t="s">
        <v>639</v>
      </c>
      <c r="D7" s="10"/>
      <c r="E7" s="10"/>
    </row>
    <row r="8" spans="1:5" ht="12.75" thickBot="1" x14ac:dyDescent="0.25">
      <c r="A8" s="32"/>
      <c r="B8" s="32"/>
      <c r="C8" s="32"/>
      <c r="D8" s="32"/>
      <c r="E8" s="32"/>
    </row>
    <row r="10" spans="1:5" ht="40.15" customHeight="1" x14ac:dyDescent="0.2">
      <c r="A10" s="41" t="s">
        <v>603</v>
      </c>
      <c r="B10" s="180" t="s">
        <v>590</v>
      </c>
      <c r="C10" s="181"/>
      <c r="D10" s="41" t="s">
        <v>650</v>
      </c>
      <c r="E10" s="41" t="s">
        <v>651</v>
      </c>
    </row>
    <row r="11" spans="1:5" ht="13.15" customHeight="1" x14ac:dyDescent="0.2">
      <c r="A11" s="52">
        <v>-1</v>
      </c>
      <c r="B11" s="182">
        <v>-2</v>
      </c>
      <c r="C11" s="183"/>
      <c r="D11" s="53">
        <v>-3</v>
      </c>
      <c r="E11" s="53">
        <v>-4</v>
      </c>
    </row>
    <row r="13" spans="1:5" ht="14.1" customHeight="1" x14ac:dyDescent="0.2">
      <c r="A13" s="57">
        <v>4</v>
      </c>
      <c r="B13" s="57"/>
      <c r="C13" s="66" t="s">
        <v>313</v>
      </c>
      <c r="D13" s="54"/>
      <c r="E13" s="54"/>
    </row>
    <row r="14" spans="1:5" ht="14.1" customHeight="1" x14ac:dyDescent="0.2">
      <c r="A14" s="57" t="s">
        <v>314</v>
      </c>
      <c r="B14" s="57"/>
      <c r="C14" s="66" t="s">
        <v>315</v>
      </c>
      <c r="D14" s="54"/>
      <c r="E14" s="54"/>
    </row>
    <row r="15" spans="1:5" ht="14.1" customHeight="1" x14ac:dyDescent="0.2">
      <c r="A15" s="58" t="s">
        <v>316</v>
      </c>
      <c r="B15" s="58"/>
      <c r="C15" s="65" t="s">
        <v>317</v>
      </c>
      <c r="D15" s="54"/>
      <c r="E15" s="54"/>
    </row>
    <row r="16" spans="1:5" ht="14.1" customHeight="1" x14ac:dyDescent="0.2">
      <c r="A16" s="58" t="s">
        <v>318</v>
      </c>
      <c r="B16" s="58"/>
      <c r="C16" s="65" t="s">
        <v>319</v>
      </c>
      <c r="D16" s="54"/>
      <c r="E16" s="54"/>
    </row>
    <row r="17" spans="1:5" ht="14.1" customHeight="1" x14ac:dyDescent="0.2">
      <c r="A17" s="58" t="s">
        <v>320</v>
      </c>
      <c r="B17" s="58"/>
      <c r="C17" s="65" t="s">
        <v>321</v>
      </c>
      <c r="D17" s="54"/>
      <c r="E17" s="54"/>
    </row>
    <row r="18" spans="1:5" ht="14.1" customHeight="1" x14ac:dyDescent="0.2">
      <c r="A18" s="58" t="s">
        <v>322</v>
      </c>
      <c r="B18" s="58"/>
      <c r="C18" s="65" t="s">
        <v>323</v>
      </c>
      <c r="D18" s="54"/>
      <c r="E18" s="54"/>
    </row>
    <row r="19" spans="1:5" ht="14.1" customHeight="1" x14ac:dyDescent="0.2">
      <c r="A19" s="58" t="s">
        <v>324</v>
      </c>
      <c r="B19" s="58"/>
      <c r="C19" s="65" t="s">
        <v>325</v>
      </c>
      <c r="D19" s="54"/>
      <c r="E19" s="54"/>
    </row>
    <row r="20" spans="1:5" ht="14.1" customHeight="1" x14ac:dyDescent="0.2">
      <c r="A20" s="58" t="s">
        <v>326</v>
      </c>
      <c r="B20" s="58"/>
      <c r="C20" s="65" t="s">
        <v>327</v>
      </c>
      <c r="D20" s="54"/>
      <c r="E20" s="54"/>
    </row>
    <row r="21" spans="1:5" ht="14.1" customHeight="1" x14ac:dyDescent="0.2">
      <c r="A21" s="58" t="s">
        <v>328</v>
      </c>
      <c r="B21" s="58"/>
      <c r="C21" s="65" t="s">
        <v>329</v>
      </c>
      <c r="D21" s="54"/>
      <c r="E21" s="54"/>
    </row>
    <row r="22" spans="1:5" ht="14.1" customHeight="1" x14ac:dyDescent="0.2">
      <c r="A22" s="58" t="s">
        <v>330</v>
      </c>
      <c r="B22" s="58"/>
      <c r="C22" s="65" t="s">
        <v>331</v>
      </c>
      <c r="D22" s="54"/>
      <c r="E22" s="54"/>
    </row>
    <row r="23" spans="1:5" x14ac:dyDescent="0.2">
      <c r="A23" s="57" t="s">
        <v>332</v>
      </c>
      <c r="B23" s="58"/>
      <c r="C23" s="66" t="s">
        <v>333</v>
      </c>
      <c r="D23" s="54"/>
      <c r="E23" s="54"/>
    </row>
    <row r="24" spans="1:5" x14ac:dyDescent="0.2">
      <c r="A24" s="58" t="s">
        <v>334</v>
      </c>
      <c r="B24" s="58"/>
      <c r="C24" s="65" t="s">
        <v>335</v>
      </c>
      <c r="D24" s="54"/>
      <c r="E24" s="54"/>
    </row>
    <row r="25" spans="1:5" x14ac:dyDescent="0.2">
      <c r="A25" s="58" t="s">
        <v>336</v>
      </c>
      <c r="B25" s="58"/>
      <c r="C25" s="65" t="s">
        <v>337</v>
      </c>
      <c r="D25" s="54"/>
      <c r="E25" s="54"/>
    </row>
    <row r="26" spans="1:5" x14ac:dyDescent="0.2">
      <c r="A26" s="58" t="s">
        <v>338</v>
      </c>
      <c r="B26" s="58"/>
      <c r="C26" s="65" t="s">
        <v>339</v>
      </c>
      <c r="D26" s="54"/>
      <c r="E26" s="54"/>
    </row>
    <row r="27" spans="1:5" x14ac:dyDescent="0.2">
      <c r="A27" s="58" t="s">
        <v>340</v>
      </c>
      <c r="B27" s="58"/>
      <c r="C27" s="65" t="s">
        <v>341</v>
      </c>
      <c r="D27" s="54"/>
      <c r="E27" s="54"/>
    </row>
    <row r="28" spans="1:5" x14ac:dyDescent="0.2">
      <c r="A28" s="58" t="s">
        <v>342</v>
      </c>
      <c r="B28" s="58"/>
      <c r="C28" s="65" t="s">
        <v>343</v>
      </c>
      <c r="D28" s="54"/>
      <c r="E28" s="54"/>
    </row>
    <row r="29" spans="1:5" x14ac:dyDescent="0.2">
      <c r="A29" s="58" t="s">
        <v>344</v>
      </c>
      <c r="B29" s="58"/>
      <c r="C29" s="65" t="s">
        <v>345</v>
      </c>
      <c r="D29" s="54"/>
      <c r="E29" s="54"/>
    </row>
    <row r="30" spans="1:5" x14ac:dyDescent="0.2">
      <c r="A30" s="58" t="s">
        <v>346</v>
      </c>
      <c r="B30" s="58"/>
      <c r="C30" s="65" t="s">
        <v>347</v>
      </c>
      <c r="D30" s="54"/>
      <c r="E30" s="54"/>
    </row>
    <row r="31" spans="1:5" x14ac:dyDescent="0.2">
      <c r="A31" s="58" t="s">
        <v>348</v>
      </c>
      <c r="B31" s="58"/>
      <c r="C31" s="65" t="s">
        <v>349</v>
      </c>
      <c r="D31" s="54"/>
      <c r="E31" s="54"/>
    </row>
    <row r="32" spans="1:5" x14ac:dyDescent="0.2">
      <c r="A32" s="57" t="s">
        <v>350</v>
      </c>
      <c r="B32" s="57"/>
      <c r="C32" s="66" t="s">
        <v>351</v>
      </c>
      <c r="D32" s="54"/>
      <c r="E32" s="54"/>
    </row>
    <row r="33" spans="1:5" x14ac:dyDescent="0.2">
      <c r="A33" s="58" t="s">
        <v>352</v>
      </c>
      <c r="B33" s="58"/>
      <c r="C33" s="65" t="s">
        <v>353</v>
      </c>
      <c r="D33" s="54"/>
      <c r="E33" s="54"/>
    </row>
    <row r="34" spans="1:5" x14ac:dyDescent="0.2">
      <c r="A34" s="58" t="s">
        <v>354</v>
      </c>
      <c r="B34" s="58"/>
      <c r="C34" s="65" t="s">
        <v>355</v>
      </c>
      <c r="D34" s="54"/>
      <c r="E34" s="54"/>
    </row>
    <row r="35" spans="1:5" x14ac:dyDescent="0.2">
      <c r="A35" s="67"/>
      <c r="B35" s="67"/>
      <c r="C35" s="68"/>
      <c r="D35" s="69"/>
      <c r="E35" s="69"/>
    </row>
    <row r="36" spans="1:5" s="10" customFormat="1" x14ac:dyDescent="0.2">
      <c r="A36" s="70">
        <v>5</v>
      </c>
      <c r="B36" s="70"/>
      <c r="C36" s="64" t="s">
        <v>356</v>
      </c>
      <c r="D36" s="99">
        <f>+D37+D46+D59+D55</f>
        <v>101332000</v>
      </c>
      <c r="E36" s="99">
        <f>+E37+E46+E59+E55</f>
        <v>122270000</v>
      </c>
    </row>
    <row r="37" spans="1:5" s="10" customFormat="1" x14ac:dyDescent="0.2">
      <c r="A37" s="57" t="s">
        <v>357</v>
      </c>
      <c r="B37" s="57"/>
      <c r="C37" s="4" t="s">
        <v>358</v>
      </c>
      <c r="D37" s="99">
        <f>SUM(D38:D45)</f>
        <v>71332000</v>
      </c>
      <c r="E37" s="99">
        <f>SUM(E38:E45)</f>
        <v>4000000</v>
      </c>
    </row>
    <row r="38" spans="1:5" x14ac:dyDescent="0.2">
      <c r="A38" s="58" t="s">
        <v>359</v>
      </c>
      <c r="B38" s="58"/>
      <c r="C38" s="40" t="s">
        <v>360</v>
      </c>
      <c r="D38" s="59">
        <f>+VLOOKUP(A38,'[1]Gasto operativo'!$A$8:$Z$268,25,FALSE)</f>
        <v>0</v>
      </c>
      <c r="E38" s="59">
        <f>+VLOOKUP(A38,'[1]Gasto operativo'!$A$8:$AA$268,27,FALSE)</f>
        <v>0</v>
      </c>
    </row>
    <row r="39" spans="1:5" x14ac:dyDescent="0.2">
      <c r="A39" s="58" t="s">
        <v>361</v>
      </c>
      <c r="B39" s="58"/>
      <c r="C39" s="40" t="s">
        <v>362</v>
      </c>
      <c r="D39" s="59">
        <f>+VLOOKUP(A39,'[1]Gasto operativo'!$A$8:$Z$268,25,FALSE)</f>
        <v>0</v>
      </c>
      <c r="E39" s="59">
        <f>+VLOOKUP(A39,'[1]Gasto operativo'!$A$8:$AA$268,27,FALSE)</f>
        <v>0</v>
      </c>
    </row>
    <row r="40" spans="1:5" x14ac:dyDescent="0.2">
      <c r="A40" s="58" t="s">
        <v>363</v>
      </c>
      <c r="B40" s="58"/>
      <c r="C40" s="40" t="s">
        <v>364</v>
      </c>
      <c r="D40" s="59">
        <f>+VLOOKUP(A40,'[1]Gasto operativo'!$A$8:$Z$268,25,FALSE)</f>
        <v>0</v>
      </c>
      <c r="E40" s="59">
        <f>+VLOOKUP(A40,'[1]Gasto operativo'!$A$8:$AA$268,27,FALSE)</f>
        <v>0</v>
      </c>
    </row>
    <row r="41" spans="1:5" x14ac:dyDescent="0.2">
      <c r="A41" s="58" t="s">
        <v>365</v>
      </c>
      <c r="B41" s="58"/>
      <c r="C41" s="40" t="s">
        <v>366</v>
      </c>
      <c r="D41" s="59">
        <f>+VLOOKUP(A41,'[1]Gasto operativo'!$A$8:$Z$268,25,FALSE)</f>
        <v>30000000</v>
      </c>
      <c r="E41" s="59">
        <f>+VLOOKUP(A41,'[1]Gasto operativo'!$A$8:$AA$268,27,FALSE)</f>
        <v>4000000</v>
      </c>
    </row>
    <row r="42" spans="1:5" x14ac:dyDescent="0.2">
      <c r="A42" s="58" t="s">
        <v>367</v>
      </c>
      <c r="B42" s="58"/>
      <c r="C42" s="40" t="s">
        <v>368</v>
      </c>
      <c r="D42" s="59">
        <f>+VLOOKUP(A42,'[1]Gasto operativo'!$A$8:$Z$268,25,FALSE)</f>
        <v>41332000</v>
      </c>
      <c r="E42" s="59">
        <f>+VLOOKUP(A42,'[1]Gasto operativo'!$A$8:$AA$268,27,FALSE)</f>
        <v>0</v>
      </c>
    </row>
    <row r="43" spans="1:5" x14ac:dyDescent="0.2">
      <c r="A43" s="58" t="s">
        <v>369</v>
      </c>
      <c r="B43" s="58"/>
      <c r="C43" s="40" t="s">
        <v>370</v>
      </c>
      <c r="D43" s="59">
        <f>+VLOOKUP(A43,'[1]Gasto operativo'!$A$8:$Z$268,25,FALSE)</f>
        <v>0</v>
      </c>
      <c r="E43" s="59">
        <f>+VLOOKUP(A43,'[1]Gasto operativo'!$A$8:$AA$268,27,FALSE)</f>
        <v>0</v>
      </c>
    </row>
    <row r="44" spans="1:5" x14ac:dyDescent="0.2">
      <c r="A44" s="58" t="s">
        <v>371</v>
      </c>
      <c r="B44" s="58"/>
      <c r="C44" s="40" t="s">
        <v>372</v>
      </c>
      <c r="D44" s="59">
        <f>+VLOOKUP(A44,'[1]Gasto operativo'!$A$8:$Z$268,25,FALSE)</f>
        <v>0</v>
      </c>
      <c r="E44" s="59">
        <f>+VLOOKUP(A44,'[1]Gasto operativo'!$A$8:$AA$268,27,FALSE)</f>
        <v>0</v>
      </c>
    </row>
    <row r="45" spans="1:5" x14ac:dyDescent="0.2">
      <c r="A45" s="58" t="s">
        <v>373</v>
      </c>
      <c r="B45" s="58"/>
      <c r="C45" s="40" t="s">
        <v>624</v>
      </c>
      <c r="D45" s="59">
        <f>+VLOOKUP(A45,'[1]Gasto operativo'!$A$8:$Z$268,25,FALSE)</f>
        <v>0</v>
      </c>
      <c r="E45" s="59">
        <f>+VLOOKUP(A45,'[1]Gasto operativo'!$A$8:$AA$268,27,FALSE)</f>
        <v>0</v>
      </c>
    </row>
    <row r="46" spans="1:5" s="10" customFormat="1" x14ac:dyDescent="0.2">
      <c r="A46" s="57" t="s">
        <v>374</v>
      </c>
      <c r="B46" s="57"/>
      <c r="C46" s="4" t="s">
        <v>375</v>
      </c>
      <c r="D46" s="99">
        <f>SUM(D47:D54)</f>
        <v>0</v>
      </c>
      <c r="E46" s="99">
        <f>SUM(E47:E54)</f>
        <v>118270000</v>
      </c>
    </row>
    <row r="47" spans="1:5" x14ac:dyDescent="0.2">
      <c r="A47" s="58" t="s">
        <v>376</v>
      </c>
      <c r="B47" s="58"/>
      <c r="C47" s="40" t="s">
        <v>377</v>
      </c>
      <c r="D47" s="59">
        <f>+VLOOKUP(A47,'[1]Gasto operativo'!$A$8:$Z$268,25,FALSE)</f>
        <v>0</v>
      </c>
      <c r="E47" s="59">
        <f>+VLOOKUP(A47,'[1]Gasto operativo'!$A$8:$AA$268,27,FALSE)</f>
        <v>118270000</v>
      </c>
    </row>
    <row r="48" spans="1:5" x14ac:dyDescent="0.2">
      <c r="A48" s="58" t="s">
        <v>378</v>
      </c>
      <c r="B48" s="58"/>
      <c r="C48" s="40" t="s">
        <v>379</v>
      </c>
      <c r="D48" s="59">
        <f>+VLOOKUP(A48,'[1]Gasto operativo'!$A$8:$Z$268,25,FALSE)</f>
        <v>0</v>
      </c>
      <c r="E48" s="59">
        <f>+VLOOKUP(A48,'[1]Gasto operativo'!$A$8:$Z$268,26,FALSE)</f>
        <v>0</v>
      </c>
    </row>
    <row r="49" spans="1:5" x14ac:dyDescent="0.2">
      <c r="A49" s="58" t="s">
        <v>380</v>
      </c>
      <c r="B49" s="58"/>
      <c r="C49" s="40" t="s">
        <v>381</v>
      </c>
      <c r="D49" s="59">
        <f>+VLOOKUP(A49,'[1]Gasto operativo'!$A$8:$Z$268,25,FALSE)</f>
        <v>0</v>
      </c>
      <c r="E49" s="59">
        <f>+VLOOKUP(A49,'[1]Gasto operativo'!$A$8:$Z$268,26,FALSE)</f>
        <v>0</v>
      </c>
    </row>
    <row r="50" spans="1:5" x14ac:dyDescent="0.2">
      <c r="A50" s="58" t="s">
        <v>382</v>
      </c>
      <c r="B50" s="58"/>
      <c r="C50" s="40" t="s">
        <v>383</v>
      </c>
      <c r="D50" s="59">
        <f>+VLOOKUP(A50,'[1]Gasto operativo'!$A$8:$Z$268,25,FALSE)</f>
        <v>0</v>
      </c>
      <c r="E50" s="59">
        <f>+VLOOKUP(A50,'[1]Gasto operativo'!$A$8:$Z$268,26,FALSE)</f>
        <v>0</v>
      </c>
    </row>
    <row r="51" spans="1:5" x14ac:dyDescent="0.2">
      <c r="A51" s="58" t="s">
        <v>384</v>
      </c>
      <c r="B51" s="58"/>
      <c r="C51" s="40" t="s">
        <v>385</v>
      </c>
      <c r="D51" s="59">
        <f>+VLOOKUP(A51,'[1]Gasto operativo'!$A$8:$Z$268,25,FALSE)</f>
        <v>0</v>
      </c>
      <c r="E51" s="59">
        <f>+VLOOKUP(A51,'[1]Gasto operativo'!$A$8:$Z$268,26,FALSE)</f>
        <v>0</v>
      </c>
    </row>
    <row r="52" spans="1:5" x14ac:dyDescent="0.2">
      <c r="A52" s="58" t="s">
        <v>386</v>
      </c>
      <c r="B52" s="58"/>
      <c r="C52" s="40" t="s">
        <v>387</v>
      </c>
      <c r="D52" s="59">
        <f>+VLOOKUP(A52,'[1]Gasto operativo'!$A$8:$Z$268,25,FALSE)</f>
        <v>0</v>
      </c>
      <c r="E52" s="59">
        <f>+VLOOKUP(A52,'[1]Gasto operativo'!$A$8:$Z$268,26,FALSE)</f>
        <v>0</v>
      </c>
    </row>
    <row r="53" spans="1:5" x14ac:dyDescent="0.2">
      <c r="A53" s="58" t="s">
        <v>388</v>
      </c>
      <c r="B53" s="58"/>
      <c r="C53" s="40" t="s">
        <v>389</v>
      </c>
      <c r="D53" s="59">
        <f>+VLOOKUP(A53,'[1]Gasto operativo'!$A$8:$Z$268,25,FALSE)</f>
        <v>0</v>
      </c>
      <c r="E53" s="59">
        <f>+VLOOKUP(A53,'[1]Gasto operativo'!$A$8:$Z$268,26,FALSE)</f>
        <v>0</v>
      </c>
    </row>
    <row r="54" spans="1:5" x14ac:dyDescent="0.2">
      <c r="A54" s="58" t="s">
        <v>390</v>
      </c>
      <c r="B54" s="58"/>
      <c r="C54" s="40" t="s">
        <v>391</v>
      </c>
      <c r="D54" s="59">
        <f>+VLOOKUP(A54,'[1]Gasto operativo'!$A$8:$Z$268,25,FALSE)</f>
        <v>0</v>
      </c>
      <c r="E54" s="59">
        <f>+VLOOKUP(A54,'[1]Gasto operativo'!$A$8:$Z$268,26,FALSE)</f>
        <v>0</v>
      </c>
    </row>
    <row r="55" spans="1:5" s="10" customFormat="1" x14ac:dyDescent="0.2">
      <c r="A55" s="57" t="s">
        <v>392</v>
      </c>
      <c r="B55" s="57"/>
      <c r="C55" s="4" t="s">
        <v>393</v>
      </c>
      <c r="D55" s="99">
        <v>0</v>
      </c>
      <c r="E55" s="99">
        <v>0</v>
      </c>
    </row>
    <row r="56" spans="1:5" x14ac:dyDescent="0.2">
      <c r="A56" s="58" t="s">
        <v>394</v>
      </c>
      <c r="B56" s="58"/>
      <c r="C56" s="40" t="s">
        <v>395</v>
      </c>
      <c r="D56" s="59">
        <f>+VLOOKUP(A56,'[1]Gasto operativo'!$A$8:$Z$268,25,FALSE)</f>
        <v>0</v>
      </c>
      <c r="E56" s="59">
        <f>+VLOOKUP(A56,'[1]Gasto operativo'!$A$8:$Z$268,26,FALSE)</f>
        <v>0</v>
      </c>
    </row>
    <row r="57" spans="1:5" x14ac:dyDescent="0.2">
      <c r="A57" s="58" t="s">
        <v>396</v>
      </c>
      <c r="B57" s="58"/>
      <c r="C57" s="40" t="s">
        <v>397</v>
      </c>
      <c r="D57" s="59">
        <f>+VLOOKUP(A57,'[1]Gasto operativo'!$A$8:$Z$268,25,FALSE)</f>
        <v>0</v>
      </c>
      <c r="E57" s="59">
        <f>+VLOOKUP(A57,'[1]Gasto operativo'!$A$8:$Z$268,26,FALSE)</f>
        <v>0</v>
      </c>
    </row>
    <row r="58" spans="1:5" x14ac:dyDescent="0.2">
      <c r="A58" s="58" t="s">
        <v>398</v>
      </c>
      <c r="B58" s="58"/>
      <c r="C58" s="40" t="s">
        <v>399</v>
      </c>
      <c r="D58" s="59">
        <f>+VLOOKUP(A58,'[1]Gasto operativo'!$A$8:$Z$268,25,FALSE)</f>
        <v>0</v>
      </c>
      <c r="E58" s="59">
        <f>+VLOOKUP(A58,'[1]Gasto operativo'!$A$8:$Z$268,26,FALSE)</f>
        <v>0</v>
      </c>
    </row>
    <row r="59" spans="1:5" s="10" customFormat="1" x14ac:dyDescent="0.2">
      <c r="A59" s="57" t="s">
        <v>400</v>
      </c>
      <c r="B59" s="57"/>
      <c r="C59" s="4" t="s">
        <v>401</v>
      </c>
      <c r="D59" s="99">
        <f>SUM(D60:D63)</f>
        <v>30000000</v>
      </c>
      <c r="E59" s="99">
        <f>SUM(E60:E63)</f>
        <v>0</v>
      </c>
    </row>
    <row r="60" spans="1:5" x14ac:dyDescent="0.2">
      <c r="A60" s="58" t="s">
        <v>402</v>
      </c>
      <c r="B60" s="58"/>
      <c r="C60" s="40" t="s">
        <v>403</v>
      </c>
      <c r="D60" s="59">
        <f>+VLOOKUP(A60,'[1]Gasto operativo'!$A$8:$Z$268,25,FALSE)</f>
        <v>0</v>
      </c>
      <c r="E60" s="59">
        <f>+VLOOKUP(A60,'[1]Gasto operativo'!$A$8:$Z$268,26,FALSE)</f>
        <v>0</v>
      </c>
    </row>
    <row r="61" spans="1:5" x14ac:dyDescent="0.2">
      <c r="A61" s="58" t="s">
        <v>404</v>
      </c>
      <c r="B61" s="58"/>
      <c r="C61" s="40" t="s">
        <v>405</v>
      </c>
      <c r="D61" s="59">
        <f>+VLOOKUP(A61,'[1]Gasto operativo'!$A$8:$Z$268,25,FALSE)</f>
        <v>0</v>
      </c>
      <c r="E61" s="59">
        <f>+VLOOKUP(A61,'[1]Gasto operativo'!$A$8:$Z$268,26,FALSE)</f>
        <v>0</v>
      </c>
    </row>
    <row r="62" spans="1:5" x14ac:dyDescent="0.2">
      <c r="A62" s="58" t="s">
        <v>406</v>
      </c>
      <c r="B62" s="58"/>
      <c r="C62" s="40" t="s">
        <v>407</v>
      </c>
      <c r="D62" s="59">
        <f>+VLOOKUP(A62,'[1]Gasto operativo'!$A$8:$Z$268,25,FALSE)</f>
        <v>30000000</v>
      </c>
      <c r="E62" s="59">
        <f>+VLOOKUP(A62,'[1]Gasto operativo'!$A$8:$AA$268,27,FALSE)</f>
        <v>0</v>
      </c>
    </row>
    <row r="63" spans="1:5" x14ac:dyDescent="0.2">
      <c r="A63" s="58" t="s">
        <v>408</v>
      </c>
      <c r="B63" s="58"/>
      <c r="C63" s="40" t="s">
        <v>409</v>
      </c>
      <c r="D63" s="59"/>
      <c r="E63" s="59"/>
    </row>
  </sheetData>
  <mergeCells count="3">
    <mergeCell ref="A6:C6"/>
    <mergeCell ref="B10:C10"/>
    <mergeCell ref="B11:C11"/>
  </mergeCells>
  <phoneticPr fontId="0" type="noConversion"/>
  <printOptions horizontalCentered="1"/>
  <pageMargins left="0.78740157480314965" right="0.78740157480314965" top="1.1200000000000001" bottom="1" header="0.7" footer="0"/>
  <pageSetup scale="67" orientation="portrait" r:id="rId1"/>
  <headerFooter alignWithMargins="0">
    <oddHeader>&amp;L&amp;"Arial,Negrita"&amp;9MINISTERIO DE HACIENDA
Dirección General de Presupuesto Nacional
Ejercicio Presupuestario 2010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showGridLines="0" view="pageBreakPreview" zoomScale="115" zoomScaleNormal="100" zoomScaleSheetLayoutView="115" workbookViewId="0">
      <selection activeCell="E47" sqref="E47"/>
    </sheetView>
  </sheetViews>
  <sheetFormatPr baseColWidth="10" defaultRowHeight="12" x14ac:dyDescent="0.2"/>
  <cols>
    <col min="1" max="1" width="15.42578125" style="11" customWidth="1"/>
    <col min="2" max="2" width="3.7109375" style="11" customWidth="1"/>
    <col min="3" max="3" width="82.7109375" style="11" customWidth="1"/>
    <col min="4" max="5" width="22.5703125" style="11" customWidth="1"/>
    <col min="6" max="16384" width="11.42578125" style="11"/>
  </cols>
  <sheetData>
    <row r="1" spans="1:6" x14ac:dyDescent="0.2">
      <c r="C1" s="1" t="s">
        <v>631</v>
      </c>
    </row>
    <row r="2" spans="1:6" x14ac:dyDescent="0.2">
      <c r="C2" s="186" t="s">
        <v>593</v>
      </c>
      <c r="D2" s="186"/>
      <c r="E2" s="1"/>
    </row>
    <row r="3" spans="1:6" x14ac:dyDescent="0.2">
      <c r="C3" s="1" t="s">
        <v>597</v>
      </c>
      <c r="F3" s="2"/>
    </row>
    <row r="4" spans="1:6" x14ac:dyDescent="0.2">
      <c r="C4" s="1"/>
      <c r="F4" s="2"/>
    </row>
    <row r="5" spans="1:6" x14ac:dyDescent="0.2">
      <c r="C5" s="1"/>
      <c r="F5" s="2"/>
    </row>
    <row r="6" spans="1:6" x14ac:dyDescent="0.2">
      <c r="C6" s="1"/>
      <c r="F6" s="2"/>
    </row>
    <row r="7" spans="1:6" ht="17.25" customHeight="1" x14ac:dyDescent="0.2">
      <c r="A7" s="10" t="s">
        <v>637</v>
      </c>
      <c r="C7" s="1"/>
      <c r="D7" s="10"/>
      <c r="E7" s="10"/>
      <c r="F7" s="2"/>
    </row>
    <row r="8" spans="1:6" ht="15" customHeight="1" x14ac:dyDescent="0.2">
      <c r="A8" s="179" t="s">
        <v>638</v>
      </c>
      <c r="B8" s="179"/>
      <c r="C8" s="179"/>
      <c r="D8" s="10"/>
      <c r="E8" s="10"/>
      <c r="F8" s="2"/>
    </row>
    <row r="9" spans="1:6" ht="15.75" customHeight="1" x14ac:dyDescent="0.2">
      <c r="A9" s="10" t="s">
        <v>639</v>
      </c>
      <c r="D9" s="10"/>
      <c r="E9" s="10"/>
      <c r="F9" s="2"/>
    </row>
    <row r="10" spans="1:6" ht="12.75" thickBot="1" x14ac:dyDescent="0.25">
      <c r="A10" s="32"/>
      <c r="B10" s="32"/>
      <c r="C10" s="32"/>
      <c r="D10" s="32"/>
      <c r="E10" s="32"/>
    </row>
    <row r="12" spans="1:6" ht="39.6" customHeight="1" x14ac:dyDescent="0.2">
      <c r="A12" s="41" t="s">
        <v>603</v>
      </c>
      <c r="B12" s="180" t="s">
        <v>590</v>
      </c>
      <c r="C12" s="181"/>
      <c r="D12" s="41" t="s">
        <v>650</v>
      </c>
      <c r="E12" s="41" t="s">
        <v>651</v>
      </c>
      <c r="F12" s="17"/>
    </row>
    <row r="13" spans="1:6" ht="13.15" customHeight="1" x14ac:dyDescent="0.2">
      <c r="A13" s="52">
        <v>-1</v>
      </c>
      <c r="B13" s="182">
        <v>-2</v>
      </c>
      <c r="C13" s="183"/>
      <c r="D13" s="53">
        <v>-3</v>
      </c>
      <c r="E13" s="53">
        <v>-4</v>
      </c>
      <c r="F13" s="17"/>
    </row>
    <row r="14" spans="1:6" x14ac:dyDescent="0.2">
      <c r="A14" s="71"/>
      <c r="B14" s="72"/>
      <c r="C14" s="73"/>
      <c r="D14" s="26"/>
      <c r="E14" s="26"/>
      <c r="F14" s="17"/>
    </row>
    <row r="15" spans="1:6" s="10" customFormat="1" ht="14.1" customHeight="1" x14ac:dyDescent="0.2">
      <c r="A15" s="55">
        <v>6</v>
      </c>
      <c r="B15" s="55"/>
      <c r="C15" s="4" t="s">
        <v>410</v>
      </c>
      <c r="D15" s="99">
        <f>+D16+D27+D32+D39+D44+D46+D49</f>
        <v>135793220</v>
      </c>
      <c r="E15" s="99">
        <f>+E16+E27+E32+E39+E44+E46+E49</f>
        <v>30743000</v>
      </c>
    </row>
    <row r="16" spans="1:6" s="10" customFormat="1" ht="14.1" customHeight="1" x14ac:dyDescent="0.2">
      <c r="A16" s="55" t="s">
        <v>411</v>
      </c>
      <c r="B16" s="55"/>
      <c r="C16" s="4" t="s">
        <v>412</v>
      </c>
      <c r="D16" s="99">
        <f>SUM(D17:D26)</f>
        <v>52957000</v>
      </c>
      <c r="E16" s="99">
        <f>SUM(E17:E26)</f>
        <v>743000</v>
      </c>
    </row>
    <row r="17" spans="1:5" ht="14.1" customHeight="1" x14ac:dyDescent="0.2">
      <c r="A17" s="56" t="s">
        <v>413</v>
      </c>
      <c r="B17" s="56"/>
      <c r="C17" s="65" t="s">
        <v>414</v>
      </c>
      <c r="D17" s="59"/>
      <c r="E17" s="59"/>
    </row>
    <row r="18" spans="1:5" ht="14.1" customHeight="1" x14ac:dyDescent="0.2">
      <c r="A18" s="56" t="s">
        <v>415</v>
      </c>
      <c r="B18" s="56"/>
      <c r="C18" s="65" t="s">
        <v>416</v>
      </c>
      <c r="D18" s="59"/>
      <c r="E18" s="59"/>
    </row>
    <row r="19" spans="1:5" ht="14.1" customHeight="1" x14ac:dyDescent="0.2">
      <c r="A19" s="56" t="s">
        <v>417</v>
      </c>
      <c r="B19" s="56">
        <v>200</v>
      </c>
      <c r="C19" s="65" t="s">
        <v>418</v>
      </c>
      <c r="D19" s="54">
        <f>+VLOOKUP(B19,[1]Remuneraciones!$B$9:$D$54,3,FALSE)</f>
        <v>37006000</v>
      </c>
      <c r="E19" s="54">
        <f>+VLOOKUP(B19,'[1]Plazas Nuevas'!$B$13:$D$53,3,FALSE)</f>
        <v>519000</v>
      </c>
    </row>
    <row r="20" spans="1:5" ht="14.1" customHeight="1" x14ac:dyDescent="0.2">
      <c r="A20" s="56" t="s">
        <v>417</v>
      </c>
      <c r="B20" s="56">
        <v>202</v>
      </c>
      <c r="C20" s="65" t="s">
        <v>418</v>
      </c>
      <c r="D20" s="54">
        <f>+VLOOKUP(B20,[1]Remuneraciones!$B$9:$D$54,3,FALSE)</f>
        <v>15951000</v>
      </c>
      <c r="E20" s="54">
        <f>+VLOOKUP(B20,'[1]Plazas Nuevas'!$B$13:$D$53,3,FALSE)</f>
        <v>224000</v>
      </c>
    </row>
    <row r="21" spans="1:5" ht="14.1" customHeight="1" x14ac:dyDescent="0.2">
      <c r="A21" s="56" t="s">
        <v>419</v>
      </c>
      <c r="B21" s="56"/>
      <c r="C21" s="65" t="s">
        <v>420</v>
      </c>
      <c r="D21" s="59"/>
      <c r="E21" s="59"/>
    </row>
    <row r="22" spans="1:5" ht="14.1" customHeight="1" x14ac:dyDescent="0.2">
      <c r="A22" s="56" t="s">
        <v>421</v>
      </c>
      <c r="B22" s="56"/>
      <c r="C22" s="65" t="s">
        <v>422</v>
      </c>
      <c r="D22" s="59"/>
      <c r="E22" s="59"/>
    </row>
    <row r="23" spans="1:5" ht="14.1" customHeight="1" x14ac:dyDescent="0.2">
      <c r="A23" s="56" t="s">
        <v>423</v>
      </c>
      <c r="B23" s="56"/>
      <c r="C23" s="65" t="s">
        <v>424</v>
      </c>
      <c r="D23" s="59"/>
      <c r="E23" s="59"/>
    </row>
    <row r="24" spans="1:5" ht="14.1" customHeight="1" x14ac:dyDescent="0.2">
      <c r="A24" s="56" t="s">
        <v>425</v>
      </c>
      <c r="B24" s="56"/>
      <c r="C24" s="65" t="s">
        <v>426</v>
      </c>
      <c r="D24" s="59"/>
      <c r="E24" s="59"/>
    </row>
    <row r="25" spans="1:5" ht="14.1" customHeight="1" x14ac:dyDescent="0.2">
      <c r="A25" s="56" t="s">
        <v>427</v>
      </c>
      <c r="B25" s="56"/>
      <c r="C25" s="65" t="s">
        <v>428</v>
      </c>
      <c r="D25" s="59"/>
      <c r="E25" s="59"/>
    </row>
    <row r="26" spans="1:5" ht="14.1" customHeight="1" x14ac:dyDescent="0.2">
      <c r="A26" s="56" t="s">
        <v>429</v>
      </c>
      <c r="B26" s="56"/>
      <c r="C26" s="65" t="s">
        <v>595</v>
      </c>
      <c r="D26" s="59"/>
      <c r="E26" s="59"/>
    </row>
    <row r="27" spans="1:5" s="10" customFormat="1" ht="14.1" customHeight="1" x14ac:dyDescent="0.2">
      <c r="A27" s="57" t="s">
        <v>430</v>
      </c>
      <c r="B27" s="57"/>
      <c r="C27" s="4" t="s">
        <v>431</v>
      </c>
      <c r="D27" s="99"/>
      <c r="E27" s="99"/>
    </row>
    <row r="28" spans="1:5" ht="14.1" customHeight="1" x14ac:dyDescent="0.2">
      <c r="A28" s="58" t="s">
        <v>432</v>
      </c>
      <c r="B28" s="58"/>
      <c r="C28" s="40" t="s">
        <v>433</v>
      </c>
      <c r="D28" s="59"/>
      <c r="E28" s="59"/>
    </row>
    <row r="29" spans="1:5" ht="14.1" customHeight="1" x14ac:dyDescent="0.2">
      <c r="A29" s="58" t="s">
        <v>434</v>
      </c>
      <c r="B29" s="58"/>
      <c r="C29" s="40" t="s">
        <v>435</v>
      </c>
      <c r="D29" s="59"/>
      <c r="E29" s="59"/>
    </row>
    <row r="30" spans="1:5" ht="14.1" customHeight="1" x14ac:dyDescent="0.2">
      <c r="A30" s="58" t="s">
        <v>436</v>
      </c>
      <c r="B30" s="58"/>
      <c r="C30" s="40" t="s">
        <v>437</v>
      </c>
      <c r="D30" s="59"/>
      <c r="E30" s="59"/>
    </row>
    <row r="31" spans="1:5" x14ac:dyDescent="0.2">
      <c r="A31" s="58" t="s">
        <v>438</v>
      </c>
      <c r="B31" s="58"/>
      <c r="C31" s="40" t="s">
        <v>439</v>
      </c>
      <c r="D31" s="59"/>
      <c r="E31" s="59"/>
    </row>
    <row r="32" spans="1:5" s="10" customFormat="1" x14ac:dyDescent="0.2">
      <c r="A32" s="57" t="s">
        <v>440</v>
      </c>
      <c r="B32" s="57"/>
      <c r="C32" s="4" t="s">
        <v>441</v>
      </c>
      <c r="D32" s="99">
        <f>SUM(D33:D38)</f>
        <v>80000000</v>
      </c>
      <c r="E32" s="99">
        <f>SUM(E33:E38)</f>
        <v>30000000</v>
      </c>
    </row>
    <row r="33" spans="1:5" x14ac:dyDescent="0.2">
      <c r="A33" s="58" t="s">
        <v>442</v>
      </c>
      <c r="B33" s="58"/>
      <c r="C33" s="40" t="s">
        <v>443</v>
      </c>
      <c r="D33" s="59">
        <f>+VLOOKUP(A33,'[1]Gasto operativo'!$A$8:$Z$268,25,FALSE)</f>
        <v>60000000</v>
      </c>
      <c r="E33" s="59">
        <f>+VLOOKUP(A33,'[1]Gasto operativo'!$A$8:$AA$268,27,FALSE)</f>
        <v>30000000</v>
      </c>
    </row>
    <row r="34" spans="1:5" x14ac:dyDescent="0.2">
      <c r="A34" s="58" t="s">
        <v>444</v>
      </c>
      <c r="B34" s="58"/>
      <c r="C34" s="40" t="s">
        <v>445</v>
      </c>
      <c r="D34" s="59"/>
      <c r="E34" s="59"/>
    </row>
    <row r="35" spans="1:5" x14ac:dyDescent="0.2">
      <c r="A35" s="58" t="s">
        <v>446</v>
      </c>
      <c r="B35" s="58"/>
      <c r="C35" s="40" t="s">
        <v>447</v>
      </c>
      <c r="D35" s="59"/>
      <c r="E35" s="59"/>
    </row>
    <row r="36" spans="1:5" x14ac:dyDescent="0.2">
      <c r="A36" s="58" t="s">
        <v>448</v>
      </c>
      <c r="B36" s="58"/>
      <c r="C36" s="40" t="s">
        <v>596</v>
      </c>
      <c r="D36" s="59"/>
      <c r="E36" s="59"/>
    </row>
    <row r="37" spans="1:5" x14ac:dyDescent="0.2">
      <c r="A37" s="58" t="s">
        <v>449</v>
      </c>
      <c r="B37" s="58"/>
      <c r="C37" s="65" t="s">
        <v>450</v>
      </c>
      <c r="D37" s="59"/>
      <c r="E37" s="59"/>
    </row>
    <row r="38" spans="1:5" x14ac:dyDescent="0.2">
      <c r="A38" s="58" t="s">
        <v>451</v>
      </c>
      <c r="B38" s="58"/>
      <c r="C38" s="40" t="s">
        <v>615</v>
      </c>
      <c r="D38" s="54">
        <f>+VLOOKUP(A38,[1]Remuneraciones!$A$9:$D$54,4,FALSE)</f>
        <v>20000000</v>
      </c>
      <c r="E38" s="59"/>
    </row>
    <row r="39" spans="1:5" s="10" customFormat="1" x14ac:dyDescent="0.2">
      <c r="A39" s="57" t="s">
        <v>452</v>
      </c>
      <c r="B39" s="57"/>
      <c r="C39" s="4" t="s">
        <v>453</v>
      </c>
      <c r="D39" s="59"/>
      <c r="E39" s="59"/>
    </row>
    <row r="40" spans="1:5" x14ac:dyDescent="0.2">
      <c r="A40" s="58" t="s">
        <v>454</v>
      </c>
      <c r="B40" s="58"/>
      <c r="C40" s="40" t="s">
        <v>455</v>
      </c>
      <c r="D40" s="59"/>
      <c r="E40" s="59"/>
    </row>
    <row r="41" spans="1:5" x14ac:dyDescent="0.2">
      <c r="A41" s="58" t="s">
        <v>456</v>
      </c>
      <c r="B41" s="58"/>
      <c r="C41" s="40" t="s">
        <v>457</v>
      </c>
      <c r="D41" s="59"/>
      <c r="E41" s="59"/>
    </row>
    <row r="42" spans="1:5" x14ac:dyDescent="0.2">
      <c r="A42" s="58" t="s">
        <v>458</v>
      </c>
      <c r="B42" s="58"/>
      <c r="C42" s="40" t="s">
        <v>459</v>
      </c>
      <c r="D42" s="59"/>
      <c r="E42" s="59"/>
    </row>
    <row r="43" spans="1:5" x14ac:dyDescent="0.2">
      <c r="A43" s="58" t="s">
        <v>460</v>
      </c>
      <c r="B43" s="58"/>
      <c r="C43" s="40" t="s">
        <v>461</v>
      </c>
      <c r="D43" s="59"/>
      <c r="E43" s="59"/>
    </row>
    <row r="44" spans="1:5" s="10" customFormat="1" x14ac:dyDescent="0.2">
      <c r="A44" s="57" t="s">
        <v>462</v>
      </c>
      <c r="B44" s="57"/>
      <c r="C44" s="4" t="s">
        <v>463</v>
      </c>
      <c r="D44" s="59"/>
      <c r="E44" s="59"/>
    </row>
    <row r="45" spans="1:5" x14ac:dyDescent="0.2">
      <c r="A45" s="58" t="s">
        <v>464</v>
      </c>
      <c r="B45" s="58"/>
      <c r="C45" s="40" t="s">
        <v>465</v>
      </c>
      <c r="D45" s="59"/>
      <c r="E45" s="59"/>
    </row>
    <row r="46" spans="1:5" s="10" customFormat="1" x14ac:dyDescent="0.2">
      <c r="A46" s="57" t="s">
        <v>466</v>
      </c>
      <c r="B46" s="57"/>
      <c r="C46" s="4" t="s">
        <v>467</v>
      </c>
      <c r="D46" s="99">
        <f>SUM(D47:D48)</f>
        <v>2836220</v>
      </c>
      <c r="E46" s="99">
        <f>SUM(E47:E48)</f>
        <v>0</v>
      </c>
    </row>
    <row r="47" spans="1:5" x14ac:dyDescent="0.2">
      <c r="A47" s="58" t="s">
        <v>468</v>
      </c>
      <c r="B47" s="58"/>
      <c r="C47" s="65" t="s">
        <v>469</v>
      </c>
      <c r="D47" s="59">
        <f>+VLOOKUP(A47,'[1]Gasto operativo'!$A$8:$Z$268,25,FALSE)</f>
        <v>2836220</v>
      </c>
      <c r="E47" s="59">
        <f>+VLOOKUP(A47,'[1]Gasto operativo'!$A$8:$AA$268,27,FALSE)</f>
        <v>0</v>
      </c>
    </row>
    <row r="48" spans="1:5" x14ac:dyDescent="0.2">
      <c r="A48" s="58" t="s">
        <v>470</v>
      </c>
      <c r="B48" s="58"/>
      <c r="C48" s="65" t="s">
        <v>471</v>
      </c>
      <c r="D48" s="59"/>
      <c r="E48" s="59"/>
    </row>
    <row r="49" spans="1:5" s="10" customFormat="1" x14ac:dyDescent="0.2">
      <c r="A49" s="57" t="s">
        <v>472</v>
      </c>
      <c r="B49" s="57"/>
      <c r="C49" s="4" t="s">
        <v>473</v>
      </c>
      <c r="D49" s="70"/>
      <c r="E49" s="70"/>
    </row>
    <row r="50" spans="1:5" x14ac:dyDescent="0.2">
      <c r="A50" s="58" t="s">
        <v>474</v>
      </c>
      <c r="B50" s="58"/>
      <c r="C50" s="40" t="s">
        <v>475</v>
      </c>
      <c r="D50" s="59"/>
      <c r="E50" s="59"/>
    </row>
    <row r="51" spans="1:5" x14ac:dyDescent="0.2">
      <c r="A51" s="58" t="s">
        <v>476</v>
      </c>
      <c r="B51" s="58"/>
      <c r="C51" s="40" t="s">
        <v>477</v>
      </c>
      <c r="D51" s="59"/>
      <c r="E51" s="59"/>
    </row>
  </sheetData>
  <mergeCells count="4">
    <mergeCell ref="A8:C8"/>
    <mergeCell ref="B12:C12"/>
    <mergeCell ref="B13:C13"/>
    <mergeCell ref="C2:D2"/>
  </mergeCells>
  <phoneticPr fontId="0" type="noConversion"/>
  <printOptions horizontalCentered="1"/>
  <pageMargins left="0.78740157480314965" right="0.78740157480314965" top="1.47" bottom="1" header="0.98" footer="0"/>
  <pageSetup scale="61" orientation="portrait" r:id="rId1"/>
  <headerFooter alignWithMargins="0">
    <oddHeader>&amp;L&amp;"Arial,Negrita"&amp;9MINISTERIO DE HACIENDA
Dirección General de Presupuesto Nacional
Ejercicio Presupuestario 2010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4</vt:i4>
      </vt:variant>
    </vt:vector>
  </HeadingPairs>
  <TitlesOfParts>
    <vt:vector size="20" baseType="lpstr">
      <vt:lpstr>F2</vt:lpstr>
      <vt:lpstr>F5</vt:lpstr>
      <vt:lpstr>F7</vt:lpstr>
      <vt:lpstr>F9A</vt:lpstr>
      <vt:lpstr>F8-1</vt:lpstr>
      <vt:lpstr>F8-2</vt:lpstr>
      <vt:lpstr>F8-3</vt:lpstr>
      <vt:lpstr>F8-4</vt:lpstr>
      <vt:lpstr>F8-5</vt:lpstr>
      <vt:lpstr>F9</vt:lpstr>
      <vt:lpstr>F11-3</vt:lpstr>
      <vt:lpstr>F11-7</vt:lpstr>
      <vt:lpstr>F12</vt:lpstr>
      <vt:lpstr>F12-1</vt:lpstr>
      <vt:lpstr>Hoja1</vt:lpstr>
      <vt:lpstr>Hoja2</vt:lpstr>
      <vt:lpstr>'F11-7'!Área_de_impresión</vt:lpstr>
      <vt:lpstr>'F7'!Área_de_impresión</vt:lpstr>
      <vt:lpstr>'F8-1'!Área_de_impresión</vt:lpstr>
      <vt:lpstr>'F8-5'!Área_de_impresión</vt:lpstr>
    </vt:vector>
  </TitlesOfParts>
  <Company>PRESUPUESTO NACIONAL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Ólger Bogantes Calvo.</dc:creator>
  <cp:lastModifiedBy>Ana Marcela Avalos Mora</cp:lastModifiedBy>
  <cp:lastPrinted>2015-05-19T16:18:34Z</cp:lastPrinted>
  <dcterms:created xsi:type="dcterms:W3CDTF">2005-04-29T21:13:43Z</dcterms:created>
  <dcterms:modified xsi:type="dcterms:W3CDTF">2021-10-21T14:46:54Z</dcterms:modified>
</cp:coreProperties>
</file>