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Menú Principal" sheetId="1" r:id="rId1"/>
    <sheet name="Presentación" sheetId="2" r:id="rId2"/>
    <sheet name="Marco de aplicación" sheetId="3" r:id="rId3"/>
    <sheet name="Instrucciones" sheetId="4" r:id="rId4"/>
    <sheet name="1_Ambiente" sheetId="5" r:id="rId5"/>
    <sheet name="2_Riesgo" sheetId="6" r:id="rId6"/>
    <sheet name="3_Actividades" sheetId="7" r:id="rId7"/>
    <sheet name="4_Sistemas" sheetId="8" r:id="rId8"/>
    <sheet name="5_Seguimiento" sheetId="9" r:id="rId9"/>
    <sheet name="Puntajes" sheetId="10" r:id="rId10"/>
    <sheet name="Gráfico" sheetId="11" r:id="rId11"/>
    <sheet name="Análisis" sheetId="12" r:id="rId12"/>
    <sheet name="Enunciados" sheetId="13" r:id="rId13"/>
  </sheets>
  <definedNames>
    <definedName name="_xlnm.Print_Titles" localSheetId="12">'Enunciados'!$11:$12</definedName>
  </definedNames>
  <calcPr fullCalcOnLoad="1"/>
</workbook>
</file>

<file path=xl/sharedStrings.xml><?xml version="1.0" encoding="utf-8"?>
<sst xmlns="http://schemas.openxmlformats.org/spreadsheetml/2006/main" count="564" uniqueCount="295">
  <si>
    <t>Las actividades de control  deben reunir las siguientes características:
a) Integración a la gestión
b) Respuesta a riesgos
c) Contribución al logro de los objetivos a un costo razonable (costo-beneficio)
d) Viabilidad
e) Documentación en manuales de procedimientos, descripciones de puestos u otros documentos similares
f) Divulgación entre los funcionarios que deben aplicarlas en el desempeño de sus cargos</t>
  </si>
  <si>
    <t>Formalidad del seguimiento del sistema de control interno</t>
  </si>
  <si>
    <t>Alcance del seguimiento del sistema de control interno</t>
  </si>
  <si>
    <t>El seguimiento del sistema de control interno debe abarcar el funcionamiento, la suficiencia y la validez del sistema, su contribución al desempeño institucional y al logro de los objetivos, y el grado en que los componentes funcionares se han establecido e integrado en el accionar institucional. Asimismo, debe comprender actividades permanentes y periódicas, y la implantación de las mejoras que se determinen.</t>
  </si>
  <si>
    <t>Como resultado del seguimiento del sistema de control interno, deben determinarse las mejoras que procedan, las cuales se calendarizan en un plan de implementación que, a su vez, será objeto de verificación en términos de su aplicación conforme a lo planeado y de la efectividad de las medidas adoptadas para fortalecer dicho sistema.</t>
  </si>
  <si>
    <t>Sección 3 — ACTIVIDADES DE CONTROL</t>
  </si>
  <si>
    <t>Sección 4 — SISTEMAS DE INFORMACIÓN</t>
  </si>
  <si>
    <t>3.4</t>
  </si>
  <si>
    <t>El jerarca y los titulares subordinados deben apoyar constantemente el sistema de control interno y demostrar su compromiso con el diseño, la implantación, el fortalecimiento y la evaluación del sistema.</t>
  </si>
  <si>
    <r>
      <t>Compromiso</t>
    </r>
    <r>
      <rPr>
        <sz val="8"/>
        <rFont val="Arial"/>
        <family val="2"/>
      </rPr>
      <t xml:space="preserve">
El jerarca y los titulares subordinados deben apoyar constantemente el sistema de control interno y demostrar su compromiso con el diseño, la implantación, el fortalecimiento y la evaluación del sistema.</t>
    </r>
  </si>
  <si>
    <r>
      <t>Ética</t>
    </r>
    <r>
      <rPr>
        <sz val="8"/>
        <rFont val="Arial"/>
        <family val="2"/>
      </rPr>
      <t xml:space="preserve">
La ética en el desempeño institucional como parte del ambiente de control, debe fortalecerse mediante la implantación y fortalecimiento de medidas,  intrumentos y demás elementos en materia ética, lo cual debe integrarse en los sistemas de gestión.</t>
    </r>
  </si>
  <si>
    <t>La ética en el desempeño institucional como parte del ambiente de control, debe fortalecerse mediante la implantación y fortalecimiento de medidas,  intrumentos y demás elementos en materia ética, lo cual debe integrarse en los sistemas de gestión.</t>
  </si>
  <si>
    <r>
      <t xml:space="preserve">Estructura
</t>
    </r>
    <r>
      <rPr>
        <sz val="8"/>
        <rFont val="Arial"/>
        <family val="2"/>
      </rPr>
      <t>La estructura orgánica debe propiciar el logro de los objetivos institucionales, y en consecuencia, apoyar el sistema de control interno, mediante la definición de la organización formal, sus relaciones jerárquicas, líneas de dependencia y coordinación; asimismo, debe ajustarse según lo requieran la dinámica institucional, del entorno y de los riesgos relevantes.</t>
    </r>
  </si>
  <si>
    <r>
      <t xml:space="preserve">Características de las actividades de control
</t>
    </r>
    <r>
      <rPr>
        <sz val="8"/>
        <rFont val="Arial"/>
        <family val="2"/>
      </rPr>
      <t>Las actividades de control deben reunir las siguientes características:
a) Integración a la gestión
b) Respuesta a riesgos
c) Contribución al logro de los objetivos a un costo razonable (costo-beneficio)
d) Viabilidad técnica y jurídica
e) Documentación en manuales de procedimientos, descripciones de puestos u otros documentos similares
f) Divulgación entre los funcionarios que deben aplicar las actividades de control en el desempeño de sus cargos</t>
    </r>
  </si>
  <si>
    <t>La estructura orgánica debe propiciar el logro de los objetivos institucionales, y en consecuencia, apoyar el sistema de control interno, mediante la definición de la organización formal, sus relaciones jerárquicas, líneas de dependencia y coordinación; asimismo, debe ajustarse según lo requieran la dinámica institucional, del entorno y de los riesgos relevantes.</t>
  </si>
  <si>
    <r>
      <t xml:space="preserve">Alcance de las actividades de control
</t>
    </r>
    <r>
      <rPr>
        <sz val="8"/>
        <rFont val="Arial"/>
        <family val="2"/>
      </rPr>
      <t>Las actividades de control deben cubrir todos los ámbitos de la gestión institucional y contribuir al logro de los objetivos del sistema de control interno.</t>
    </r>
  </si>
  <si>
    <t>Las actividades de control deben cubrir todos los ámbitos de la gestión institucional y contribuir al logro de los objetivos del sistema de control interno.</t>
  </si>
  <si>
    <t>Alcance de las actividades de control</t>
  </si>
  <si>
    <t>Formalidad de las actividades de control</t>
  </si>
  <si>
    <t>Aplicación de las actividades de control</t>
  </si>
  <si>
    <t>Condiciones esperadas
para alcanzar el estado siguiente</t>
  </si>
  <si>
    <t>Puntaje obtenido</t>
  </si>
  <si>
    <t>ÍNDICE GENERAL DE MADUREZ DEL SISTEMA DE CONTROL INTERNO</t>
  </si>
  <si>
    <t>Criterio</t>
  </si>
  <si>
    <t>Acciones por realizar</t>
  </si>
  <si>
    <t>Definición de acciones concretas 
por parte de la Administración Activa</t>
  </si>
  <si>
    <t>MODELO DE MADUREZ DEL SISTEMA DE CONTROL INTERNO INSTITUCIONAL</t>
  </si>
  <si>
    <t>Las organizaciones actuales, públicas o privadas, se desempeñan en un contexto caracterizado por el cambio constante y, en consecuencia, día a día deben enfrentarse a nuevos retos. En el ámbito del control interno, este ha pasado de tener un énfasis en los asuntos contables, financieros y de mera vigilancia, a ser un sistema que se enfoca en temas estratégicos y en la capacidad de las instituciones para lograr los objetivos que se han trazado, convirtiéndose en una herramienta de gran importancia.</t>
  </si>
  <si>
    <t>En concordancia con estas tendencias, en Costa Rica se han promovido el establecimiento de normas legales e institucionales en aras del mejoramiento de la gestión pública, mediante un mejor uso de los fondos públicos, en un contexto de mayor flexibilidad, transparencia, rendición de cuentas y atención a la ciudadanía.  En ese sentido, la Ley General de Control Interno (Nº 8292), se ha configurado la referencia legal básica para una comprensión uniforme de la temática de control interno en el ámbito del Sector Público; de igual manera, las normas de control interno emitidas por la Contraloría General de la República, integran el marco fundamental para el accionar de las instituciones públicas.</t>
  </si>
  <si>
    <t>Este Modelo ofrece una visión global del sistema de control interno institucional, permitiendo identificar el estado de desarrollo en que se encuentran cada uno de sus componentes funcionales, a saber: ambiente de control, valoración del riesgo, actividades de control, sistemas de información y seguimiento, los cuales interactúan entre sí para promover el logro de los objetivos institucionales. Para tales efectos, se establecen cinco posibles estados de madurez que en su orden evolutivo son: incipiente, novato, competente, diestro y experto.</t>
  </si>
  <si>
    <t xml:space="preserve">- Algunos funcionarios aplican las actividades de control establecidas.
- El jerarca y los titulares subordinados han instaurado mecanismos para asegurar la aplicación de las actividades de control. </t>
  </si>
  <si>
    <t>- Algunas autoridades institucionales (jerarca y titulares subordinados) realizan una valoración intuitiva de algunos riesgos que afectan las actividades de las unidades orgánicas que dirigen.
- Las autoridades institucionales tienen una noción intuitiva de cuáles son los riesgos más relevantes, y definen, en consecuencia con esa noción, los controles que deben aplicarse.
- Las autoridades institucionales están atentas a la eficacia de los controles que han aplicado en relación con los riesgos que han determinado de manera intuitiva.</t>
  </si>
  <si>
    <t>-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t>
  </si>
  <si>
    <t>- El jerarca y los titulares subordinados conocen los riesgos relevantes y las medidas que se han tomado para administrarlos.
- Los parámetros de aceptabilidad de riesgos institucionales son aplicados para analizar y priorizar los riesgos con base en su nivel, dado por la combinación de su probabilidad de ocurrencia y la magnitud de su eventual impacto.
- Los riesgos se revisan periódicamente con base en los parámetros de aceptabilidad de riesgos, a fin de determinar variaciones en su nivel, medido por la combinación de su posibilidad de ocurrencia y la magnitud de su eventual impacto.</t>
  </si>
  <si>
    <t>- Se da una participación activa de diversos actores institucionales en procesos regulares de identificación y análisis de los riesgos relevantes, como medio para ajustar o actualizar las medidas de administración respectivas.
- Las autoridades superiores participan de manera directa en el análisis y la administración de los riesgos que merecen atención prioritaria, en tanto que tales actividades se ejecutan, en relación con otros riesgos, por parte de diferentes niveles, con base en el conocimiento que se ha logrado generalizar en la entidad.
- Se da seguimiento al nivel de riesgo, a los factores de riesgo, y al grado de ejecución, la eficacia y la eficiencia de las medidas para la administración de riesgo.</t>
  </si>
  <si>
    <t>- La valoración de riesgos está inmersa en las actividades diarias, y permite anticipar condiciones que podrían incidir en la consecución de los objetivos institucionales, así como emprender las acciones correspondientes.
- Se cuenta con mecanismos, políticas y procedimientos que propician un análisis constante de los riesgos, a fin de ajustar oportunamente las medidas de administración vigentes.
- Constantemente y de manera sistemática se evalúa la información que suministra el Sistema Específico de Valoración del Riesgo Institucional y se ajustan las medidas para la administración de riesgos.</t>
  </si>
  <si>
    <t>El seguimiento del sistema de control interno es un proceso estructurado que incorpora revisiones de diversos tipos y herramientas flexibles. Los esfuerzos realizados en torno a este componente del control interno han contribuido a que se convierta en parte de la cultura institucional.</t>
  </si>
  <si>
    <t>Existen labores aisladas de seguimiento del sistema de control interno con un alcance limitado a algunos controles específicos, las cuales se ponen de manifiesto mediante la vigilancia que, de manera rutinaria, ejercen los titulares sobre el cumplimiento de algunas actividades.</t>
  </si>
  <si>
    <t>El jerarca y los titulares subordinados vigilan las actividades bajo su control con una visión de corto plazo y en procura del cumplimiento de las obligaciones legales que establece el ordenamiento.</t>
  </si>
  <si>
    <t>El seguimiento del sistema de control interno y sus mecanismos se han integrado a las actividades institucionales, y en lo procedente se han incorporado en la documentación de los puestos y procesos. En ese sentido, los funcionarios aplican las actividades de seguimiento que les corresponden, y en esos esfuerzos son supervisados por los titulares subordinados, quienes a su vez realizan un seguimiento general sobre las unidades institucionales a su cargo, con la orientación del jerarca.</t>
  </si>
  <si>
    <t>El seguimiento del sistema de control interno se ha convertido en un proceso formal para una valoración y mejora permanente del sistema de control interno en el que todos los participantes asumen sus responsabilidades.</t>
  </si>
  <si>
    <t>El seguimiento del sistema de control interno se realiza con un enfoque estratégico, y cubre el control de las actividades cotidianas, revisiones puntuales y el monitoreo de las mejoras acordadas</t>
  </si>
  <si>
    <t>La  contribución del seguimiento a la mejora del sistema de control interno es mínima.</t>
  </si>
  <si>
    <t>El seguimiento y permite detectar algunas oportunidades de mejora del sistema de control interno.</t>
  </si>
  <si>
    <t>El seguimiento del sistema de control interno constituye una herramienta que permite la valoración y mejora de dicho sistema y de su contribución a la gestión institucional.</t>
  </si>
  <si>
    <t>Mediante la ejecución cotidiana de labores de seguimiento en el desarrollo de las actividades institucionales, constantemente se introducen mejoras sustanciales en el desempeño organizacional y en el sistema de control interno. Adicionalmente, se realizan valoraciones específicas del sistema de control interno, y se implementan las mejoras necesarias.</t>
  </si>
  <si>
    <t xml:space="preserve"> El proceso de seguimiento se mejora constantemente, con lo que se incrementan sus aportes al valor, a la gestión y al sistema de control interno institucionales, así como la identificación de nuevos modos de gestión y de control.</t>
  </si>
  <si>
    <t>- Existe un limitado compromiso por parte de algunas autoridades institucionales (jerarca y titulares subordinados) con respecto al control interno institucional.
- El control interno es entendido de diferentes maneras por el jerarca y los titulares subordinados.
- Las regulaciones sobre control interno son establecidas de manera aislada por los titulares subordinados, en relación con los asuntos que consideran sensibles.</t>
  </si>
  <si>
    <t>-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t>
  </si>
  <si>
    <t>-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t>
  </si>
  <si>
    <t xml:space="preserve">- El jerarca y los titulares subordinados ejercen liderazgo en el fortalecimiento constante del sistema de control interno.
- Los funcionarios asumen su responsabilidad por el cumplimiento del control interno en sus actividades cotidianas y contribuyen al fortalecimiento de este.
- Las regulaciones institucionales para el funcionamiento y el fortalecimiento del sistema de control interno han sido divulgadas entre los funcionarios correspondientes.
</t>
  </si>
  <si>
    <t>- Se realizan actividades para promover la generación e implementación de  iniciativas innovadoras y proactivas en relación con el sistema de control interno institucional.
- Los funcionarios tienen una actitud proactiva respecto del mejoramiento constante del control interno, mediante aportes que agregan efectividad a dicho sistema y valor a la gestión institucional.
- Se cuenta con mecanismos que permiten la evaluación y el fortalecimiento constantes del sistema de control interno institucional.</t>
  </si>
  <si>
    <t>-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t>
  </si>
  <si>
    <t>- La ética es percibida por los funcionarios de la institución como un comportamiento correcto, de acuerdo con sus creencias y valores.
-  Los funcionarios de la institución reconocen la importancia de algunos valores institucionales.
- La ética es considerada como una responsabilidad  de las autoridades institucionales.</t>
  </si>
  <si>
    <t>- Se están planificando y realizando actividades de divulgación para lograr un conocimiento generalizado de los factores formales de la ética vigentes en la organización.
- Se han establecido y fortalecido los factores formales de la ética, a saber: declaración de visión, misión, valores, código de ética u otros similares; así también los referidos al clima organizacional, valores compartidos, creencias y otros factores que se dan de manera informal en la institución.
- Se ha incoporado la ética en los sistemas de gestión de mayor impacto institucional y con mayor riesgo de actos de corrupción.</t>
  </si>
  <si>
    <t>- Sólo una parte del personal posee los requisitos necesarios para el desempeño de las responsabilidades encomendadas.
- La administración de recursos humanos se circunscribe a labores de contratación y remuneración del personal.</t>
  </si>
  <si>
    <t>-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t>
  </si>
  <si>
    <t>-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t>
  </si>
  <si>
    <t>- La retención y motivación de los funcionarios de la institución muestran niveles que propicien la conservación del capital humano y el logro de objetivos institucionales.
- El jerarca y los titulares subordinados, en conjunto con la unidad de apoyo a la administración de recursos humanos, promueven continuamente el mejoramiento constante de las competencias de todos los funcionarios, de acuerdo con los puestos de trabajo asignados.</t>
  </si>
  <si>
    <t>Algunas autoridades institucionales (jerarca y titulares subordinados) administran de manera aislada la información sobre los riesgos que analizan, utilizando los recursos informáticos disponibles en las unidades orgánicas correspondientes.</t>
  </si>
  <si>
    <t>El jerarca y los titulares subordinados han emitido una definición de los alcances de la herramienta para la administración de la información sobre los riesgos institucionales.</t>
  </si>
  <si>
    <t>Se cuenta con una herramienta para la administración de la información sobre riesgos, cuyo alcance es congruente con lel marco orientado de valoración del riesgo.</t>
  </si>
  <si>
    <t>La herramienta para la administración de la información se evalúa y ajusta constantemente a las necesidades de los usuarios  y a las tendencias del entorno.</t>
  </si>
  <si>
    <t>La herramienta para la administración de la información provee oportunamente al jerarca y a los titulares subordinarios, alertas de nuevos riesgos o de cambios en los riesgos existentes.</t>
  </si>
  <si>
    <t>Las actividades de control se han establecido con base en prácticas tradicionales, y sólo en algunos casos se considera su costo.</t>
  </si>
  <si>
    <t>Las actividades de control se dirigen a algunos eventos que podrían afectar negativamente el logro de los objetivos institucionales.</t>
  </si>
  <si>
    <t>Las actividades de control reúnen las características requeridas, a saber: integración a la gestión, respuesta a riesgos, costo-beneficio, viabilidad, documentación y divulgación.</t>
  </si>
  <si>
    <t>Continuamente se evalúa el funcionamiento de las actividades de control en la gestión, procurando que sus características se mantengan.</t>
  </si>
  <si>
    <t>Se han instaurado mecanismos para la investigación e innovación de temas atinentes a las actividades de control propias de la institución, lo que permite que éstas se ajusten de manera dinámica oportuna, conforme cambian los riesgos institucionales.</t>
  </si>
  <si>
    <t>Las actividades de control vigentes en la institución se orientan a la protección de algunos activos y a la prevención de fraude.</t>
  </si>
  <si>
    <t>Las actividades de control establecidas se refieren, fundamentalmente, a la administración y custodia de los activos y al mantenimiento de algunos registros.</t>
  </si>
  <si>
    <t>Se cuenta con actividades de control referidas al mantenimiento y la verificación de documentación y registros sobre la gestión institucional.</t>
  </si>
  <si>
    <t>Existen actividades de control para todos los alcances de la gestión institucional, en sus ámbitos operativo y estratégico, las cuales se evalúan constantemente.</t>
  </si>
  <si>
    <t>Se aplican mecanismos para la búsqueda de medios innovadores para garantizar el cumplimiento de los objetivos, los cuales se traducen en actividades de control analizadas y documentadas.</t>
  </si>
  <si>
    <r>
      <t xml:space="preserve">Participantes en el seguimiento del sistema de control interno
</t>
    </r>
    <r>
      <rPr>
        <sz val="8"/>
        <rFont val="Arial"/>
        <family val="2"/>
      </rPr>
      <t>El liderazgo por el seguimiento del sistema de control interno debe ser asumido por el jerarca y compartido con los titulares subordinados. Por su parte, los funcionarios tienen una participación activa en las labores de seguimiento continuo y periódico.</t>
    </r>
  </si>
  <si>
    <t>El liderazgo por el seguimiento del sistema de control interno debe ser asumido por el jerarca y compartido con los titulares subordinados. Por su parte, los funcionarios tienen una participación activa en las labores de seguimiento continuo y periódico.</t>
  </si>
  <si>
    <t>El funcionamiento exitoso del sistema de control interno requiere que el personal de la institución reúna las competencias y los valores requeridos para el desempeño de los puestos y la operación de las actividades de control correspondientes a los diversos puestos.</t>
  </si>
  <si>
    <t xml:space="preserve">Los sistemas de información deben asegurar razonablemente la recopilación, el procesamiento y el mantenimiento de información sobre el entorno, la institución y su desempeño, así como la comunicación de esa información a las instancias internas y externas que la requieran. </t>
  </si>
  <si>
    <t>MENÚ PRINCIPAL</t>
  </si>
  <si>
    <r>
      <t xml:space="preserve">Personal
</t>
    </r>
    <r>
      <rPr>
        <sz val="8"/>
        <rFont val="Arial"/>
        <family val="2"/>
      </rPr>
      <t>El funcionamiento exitoso del sistema de control interno requiere que el personal de la institución reúna las competencias y los valores requeridos para el desempeño de los puestos y la operación de las actividades de control correspondientes a los diversos puestos.</t>
    </r>
  </si>
  <si>
    <t>ENUNCIADOS POR COMPONENTE (MODELO MATRICIAL)</t>
  </si>
  <si>
    <t>5.4 - Contribución del seguimiento a la mejora del SCI</t>
  </si>
  <si>
    <r>
      <t xml:space="preserve">Implementación
</t>
    </r>
    <r>
      <rPr>
        <sz val="11"/>
        <rFont val="Arial"/>
        <family val="2"/>
      </rPr>
      <t>De acuerdo con los deberes establecidos en la Ley General de Control Interno, al jerarca y a los titulares subordinados les corresponde definir, de conformidad con la naturaleza y complejidad de la institución, la forma en que se aplicará la herramienta, cuya periodicidad de aplicación debe ser al menos de cada dos años. 
Para ello, las autoridades competentes deben definir al menos lo siguiente:
- Un responsable que asuma el rol de líder para la aplicación de la herramienta.
- La participación del jerarca y de los titulares subordinados en la aplicación de la herramienta.
- La participación de los demás funcionarios de la institución en la aplicación de la herramienta
- El período para la aplicación de la herramienta.
- La fecha límite para la comunicación de resultados del diagnóstico.
- El uso de los resultados del diagnóstico en el proceso de autoevaluación anual del sistema de control interno.</t>
    </r>
  </si>
  <si>
    <r>
      <t xml:space="preserve">Responsables
</t>
    </r>
    <r>
      <rPr>
        <sz val="11"/>
        <rFont val="Arial"/>
        <family val="2"/>
      </rPr>
      <t>Como parte de sus responsabilidades en cuanto al control interno, el jerarca y los titulares subordinados son los responsables de aplicar la herramienta del modelo de madurez del sistema de control interno; así también, de utilizar los resultados que se obtengan como insumo importante para la definición de las acciones de fortalecimiento del sistema de control interno institucional.</t>
    </r>
  </si>
  <si>
    <t>Los sistemas de información cuentan con los controles necesarios para disminuir los riesgos de pérdida de información y de fallas en la recopilación, el procesamiento, el mantenimiento y la comunicación de información son mínimos. Además, la institución cuenta con mecanismos que propician la respuesta y anticipación oportunas, a las condiciones cambiantes del entorno que afectan dichos sistemas.</t>
  </si>
  <si>
    <t>El seguimiento del sistema de control interno es responsabilidad de una o varias unidades particulares.</t>
  </si>
  <si>
    <t>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t>
  </si>
  <si>
    <t>El seguimiento del sistema de control intero es asumido por el jerarca, los titulares subordinados y los funcionarios, cada quien en el ámbito de sus competencias.</t>
  </si>
  <si>
    <t>El seguimiento del sistema de control interno forma parte de las actividades diarias del jerarca, los titulares subordinarios y los funcionarios, y se promueven revisiones independientes por parte de otras instancias.</t>
  </si>
  <si>
    <t>El jerarca y los titulares subordinados han asumido un liderazgo compartido respecto del seguimiento del sistema de control interno; y han instaurado lo mecanismos necesarios para la innovación y mejora continua del sistema.</t>
  </si>
  <si>
    <t>El jerarca ha emitido disposiciones de tipo general sobre la obligación de los titulares subordinados de dar seguimiento al sistema de control interno, con la colaboración de los funcionarios que corresponda.</t>
  </si>
  <si>
    <t>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t>
  </si>
  <si>
    <t>Las regulaciones cubren todos los aspectos relacionados con el seguimiento continuo y periódico interno y externo, así como con la implementación y la verificación de las mejoras que se determinen, sean éstas de carácter operativo o estratégico.</t>
  </si>
  <si>
    <r>
      <t xml:space="preserve">Formalidad de las actividades de control
</t>
    </r>
    <r>
      <rPr>
        <sz val="8"/>
        <rFont val="Arial"/>
        <family val="2"/>
      </rPr>
      <t>Los requisitos de las actividades de control de control incluyen su documentación y comunicación, para lo cual se tiene como condición previa que sean oficializadas mediante su aprobación por las autoridades institucionales competentes.</t>
    </r>
  </si>
  <si>
    <t>- Las actividades de control están documentadas mediante políticas, procedimientos, normas, lineamientos u otros similares.
- La mayor parte de las actividades de control vigentes se han comunicado a los funcionarios de la institución.</t>
  </si>
  <si>
    <r>
      <t xml:space="preserve">Aplicación de las actividades de control
</t>
    </r>
    <r>
      <rPr>
        <sz val="8"/>
        <rFont val="Arial"/>
        <family val="2"/>
      </rPr>
      <t>Las actividades de control deben estar integradas a los procesos institucionales, y su aplicación convertirse en una práctica normal, casi cultural, por parte de los funcionarios de la institución.</t>
    </r>
  </si>
  <si>
    <t>- Se recopila, procesa y comunica información para cumplir con algunos requerimientos específicos que se presentan a la institución.
- Algunos titulares subordinados han realizado esfuerzos aislados para el procesamiento, generación y comunicación de información relativa a las actividades a su cargo.</t>
  </si>
  <si>
    <t xml:space="preserve">El Modelo contiene lo siguiente:   </t>
  </si>
  <si>
    <t>El Modelo de madurez del sistema de control interno institucional es una herramienta de diagnóstico para determinar el grado de avance en la consolidación y la mejora continua de dicho sistema.</t>
  </si>
  <si>
    <t>En un afán de contribuir con el desarrollo y fortalecimiento de los sistemas de control interno de las instituciones del Sector Público, la Contraloría General de la República elaboró un "Modelo de madurez del sistema de control interno institucional", con el que se pretende dotar a las entidades y órganos de un instrumento para identificar el estado de madurez en que se encuentra su sistema de control interno.</t>
  </si>
  <si>
    <t>El Modelo comprende cinco secciones que se identifican con cada uno de los componentes funcionales del sistema de control interno, a saber: ambiente de control, valoración del riesgo, actividades de control, sistemas de información y seguimiento. Cada sección se presenta de manera separada, en una pestaña individual de la hoja de Microsof Excel; se recomienda cubrir las temáticas de cada una de las pestañas en el orden en que se presentan en este archivo.</t>
  </si>
  <si>
    <t>El uso del Modelo consta básicamente de dos pasos:</t>
  </si>
  <si>
    <t>- La institución cuenta con un equipo humano que dispone de la actualización y formación continuas, para el desempeño de su cargo, de acuerdo con las necesidades institucionales.
- Los procesos de administración de recursos humanos se evalúan y mejoran de manera continua.</t>
  </si>
  <si>
    <t>-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t>
  </si>
  <si>
    <r>
      <t xml:space="preserve">Marco orientador
</t>
    </r>
    <r>
      <rPr>
        <sz val="8"/>
        <rFont val="Arial"/>
        <family val="2"/>
      </rPr>
      <t>Debe establecerse un marco orientador para la valoración del riesgo institucional que comprenda la política de valoración del riesgo, la estrategia del Sistema Específico de Valoración del Riesgo Institucional y la normativa interna que regule este último. Las tres anteriores, deben ser aprobadas por el jerarca, divulgadas a toda la organización y aplicadas por todos los funcionarios.</t>
    </r>
  </si>
  <si>
    <r>
      <t xml:space="preserve">Funcionamiento del Sistema Específico de Valoración del Riesgo Institucional
</t>
    </r>
    <r>
      <rPr>
        <sz val="8"/>
        <rFont val="Arial"/>
        <family val="2"/>
      </rPr>
      <t xml:space="preserve">Deben ejecutarse actividades para la identificación, análisis, evaluación, administración y revisión de los riesgos por áreas, sectores, actividades o tareas, de conformidad con las particularidades de la institución. </t>
    </r>
  </si>
  <si>
    <t xml:space="preserve"> </t>
  </si>
  <si>
    <t>Alcance de los sistemas de información</t>
  </si>
  <si>
    <r>
      <t>Objetivo:</t>
    </r>
    <r>
      <rPr>
        <sz val="11"/>
        <rFont val="Arial"/>
        <family val="2"/>
      </rPr>
      <t xml:space="preserve"> 
Contribuir al fortalecimiento de los sistemas de control interno institucionales, mediante la determinación del grado de avance en la consolidación y la mejora continua de dicho sistema.</t>
    </r>
  </si>
  <si>
    <r>
      <t>Naturaleza:</t>
    </r>
    <r>
      <rPr>
        <sz val="11"/>
        <rFont val="Arial"/>
        <family val="2"/>
      </rPr>
      <t xml:space="preserve"> 
El modelo de madurez del sistema de control interno institucional es una herramienta de diagnóstico que permitirá a la administración activa conocer el estado de su sistema de control interno, por lo que se constituye en un insumo importante para la autoevaluación del sistema de control interno que debe realizar anualmente, según lo establecido en el inciso b) del artículo 17 de la Ley General de Control Interno.
Es una herramienta que se propone como una mejor práctica para las instituciones y que se integre como parte de los demás instrumentos que poseen para el seguimiento del sistema de control interno.</t>
    </r>
  </si>
  <si>
    <r>
      <t xml:space="preserve">Referencia normativa
  </t>
    </r>
    <r>
      <rPr>
        <sz val="11"/>
        <rFont val="Arial"/>
        <family val="2"/>
      </rPr>
      <t xml:space="preserve"> Ley General de Control Interno
   Normas de control interno para el Sector Público</t>
    </r>
  </si>
  <si>
    <r>
      <t>Alcance:</t>
    </r>
    <r>
      <rPr>
        <sz val="11"/>
        <rFont val="Arial"/>
        <family val="2"/>
      </rPr>
      <t xml:space="preserve">
El modelo de madurez del sistema de control interno institucional, permite conocer el grado de avance de ese sistema desde una óptica global, en donde se considere a la institución como un todo; o bien, a nivel de cada unidad orgánica que conforma la institución, en el caso de que se aplique de manera individual a una instancia particular.</t>
    </r>
  </si>
  <si>
    <r>
      <t xml:space="preserve">Calidad de la comunicación
</t>
    </r>
    <r>
      <rPr>
        <sz val="8"/>
        <rFont val="Arial"/>
        <family val="2"/>
      </rPr>
      <t>La información debe comunicarse a las instancias pertinentes, en forma y tiempo propicios, con un enfoque de efectividad y mejoramiento continuo, y utilizando canales y medios que garanticen razonablemente su oportunidad y seguridad.</t>
    </r>
  </si>
  <si>
    <t>ÍNDICE DE MADUREZ DEL SCI</t>
  </si>
  <si>
    <t>2.4</t>
  </si>
  <si>
    <t>3.3</t>
  </si>
  <si>
    <t>1.4</t>
  </si>
  <si>
    <t>PASO 1:</t>
  </si>
  <si>
    <t>PASO 2:</t>
  </si>
  <si>
    <t>3.1</t>
  </si>
  <si>
    <t>Marco orientador</t>
  </si>
  <si>
    <t>Herramienta para la administración de la información</t>
  </si>
  <si>
    <t>Documentación y comunicación</t>
  </si>
  <si>
    <t>ATENCIÓN MÁXIMA</t>
  </si>
  <si>
    <t>ATENCIÓN ALTA</t>
  </si>
  <si>
    <t>ATENCIÓN MEDIA</t>
  </si>
  <si>
    <t>ATENCIÓN LEVE</t>
  </si>
  <si>
    <t>INSTRUCCIONES PARA EL USO DEL MODELO</t>
  </si>
  <si>
    <t>Calidad de la información</t>
  </si>
  <si>
    <t>Los SI deben recopilar, procesar y genera información que responda a la necesidad de los diversos usuarios, con un enfoque de efectividad y de mejoramiento continuo, y teniendo en cuenta los atributos de confiabilidad, oportunidad y utilidad que esa información debe reunir.</t>
  </si>
  <si>
    <t>Calidad de la comunicación</t>
  </si>
  <si>
    <t>La información debe comunicarse a las instancias pertinentes, en forma y tiempo propicios, con un enfoque de efectividad y mejoramiento continuo, y utilizando canales y medio que garanticen razonablemente su oportunidad y seguridad.</t>
  </si>
  <si>
    <t>5.4</t>
  </si>
  <si>
    <t>PRESENTACION</t>
  </si>
  <si>
    <t>DETALLE DEL PUNTAJE OBTENIDO</t>
  </si>
  <si>
    <t>Sección 1 — AMBIENTE DE CONTROL</t>
  </si>
  <si>
    <t>1.1 - Compromiso</t>
  </si>
  <si>
    <t>1.2 - Ética</t>
  </si>
  <si>
    <t>1.3 - Personal</t>
  </si>
  <si>
    <t>1.4 - Estructura</t>
  </si>
  <si>
    <t>Sección 2 — VALORACIÓN DEL RIESGO</t>
  </si>
  <si>
    <t>2.1 - Marco orientador</t>
  </si>
  <si>
    <t>2.2 - Herramienta para administración de la información</t>
  </si>
  <si>
    <t>2.3 - Funcionamiento del SEVRI</t>
  </si>
  <si>
    <t>2.4 - Documentación y comunicación</t>
  </si>
  <si>
    <t>4.2 - Calidad de la información</t>
  </si>
  <si>
    <t>4.3 - Calidad de la comunicación</t>
  </si>
  <si>
    <t>Sección 5 — SEGUIMIENTO DEL SCI</t>
  </si>
  <si>
    <t>5.1 - Participantes en el seguimiento del SCI</t>
  </si>
  <si>
    <t>5.2 - Formalidad del seguimiento del SCI</t>
  </si>
  <si>
    <t>5.3 - Alcance del seguimiento del SCI</t>
  </si>
  <si>
    <t>5.4 - Contribución del seguimiento a la mejora del sistema</t>
  </si>
  <si>
    <t>CONTRALORÍA GENERAL DE LA REPÚBLICA</t>
  </si>
  <si>
    <t>División de Fiscalización Operativa y Evaluativa</t>
  </si>
  <si>
    <t>Secretaría Técnica</t>
  </si>
  <si>
    <t>1.1</t>
  </si>
  <si>
    <t>1.2</t>
  </si>
  <si>
    <t>Componente y atributo</t>
  </si>
  <si>
    <t>Grado de madurez</t>
  </si>
  <si>
    <t>Incipiente</t>
  </si>
  <si>
    <t>Novato</t>
  </si>
  <si>
    <t>Competente</t>
  </si>
  <si>
    <t>Diestro</t>
  </si>
  <si>
    <t>Experto</t>
  </si>
  <si>
    <t>1.3</t>
  </si>
  <si>
    <t>Ambiente de control</t>
  </si>
  <si>
    <t>2.1</t>
  </si>
  <si>
    <t>2.2</t>
  </si>
  <si>
    <t>2.3</t>
  </si>
  <si>
    <t>3.2</t>
  </si>
  <si>
    <t>4.1</t>
  </si>
  <si>
    <t>4.2</t>
  </si>
  <si>
    <t>4.3</t>
  </si>
  <si>
    <t>5.1</t>
  </si>
  <si>
    <t>5.2</t>
  </si>
  <si>
    <t>5.3</t>
  </si>
  <si>
    <t>Seguimiento del SCI</t>
  </si>
  <si>
    <t>Estructura</t>
  </si>
  <si>
    <t>REPRESENTACIÓN GRÁFICA DE RESULTADOS</t>
  </si>
  <si>
    <t>ANÁLISIS DE RESULTADOS</t>
  </si>
  <si>
    <t>Ética</t>
  </si>
  <si>
    <t>Personal</t>
  </si>
  <si>
    <t>Funcionamiento del SEVRI</t>
  </si>
  <si>
    <t>Deben ejecutarse actividades para la identificación, análisis, evaluación, administración y revisión por áreas, sectores, actividades o tareas, de conformidad con las particularidades de la institución.</t>
  </si>
  <si>
    <t>Criterio 1</t>
  </si>
  <si>
    <t>Criterio 2</t>
  </si>
  <si>
    <t>Criterio 3</t>
  </si>
  <si>
    <t>Criterio 4</t>
  </si>
  <si>
    <t>Emprender acciones para:</t>
  </si>
  <si>
    <t>4.4</t>
  </si>
  <si>
    <t>Puntaje</t>
  </si>
  <si>
    <t>Asunto</t>
  </si>
  <si>
    <t>Atención requerida</t>
  </si>
  <si>
    <t>Estado siguiente</t>
  </si>
  <si>
    <t>Compromiso</t>
  </si>
  <si>
    <t>RESUMEN</t>
  </si>
  <si>
    <t>Valoración del riesgo</t>
  </si>
  <si>
    <t>Actividades de control</t>
  </si>
  <si>
    <t>Sistemas de información</t>
  </si>
  <si>
    <t>Características de las actividades de control</t>
  </si>
  <si>
    <r>
      <t xml:space="preserve">Formalidad del seguimiento del sistema de control interno
</t>
    </r>
    <r>
      <rPr>
        <sz val="8"/>
        <rFont val="Arial"/>
        <family val="2"/>
      </rPr>
      <t>El seguimiento del sistema de control interno debe observar un proceso estructurado debidamente oficializado mediante las disposiciones administrativas pertinentes, en relación con el alcance, la periodicidad, las responsabilidades, los mecanismos y las herramientas correspondientes.</t>
    </r>
  </si>
  <si>
    <t>Debe establecerse un marco orientador para la valoración del riesgo institucional que comprenda la política de valoración del riesgo, la estrategia del Sistema Específico de Valoración del Riesgo Institucional y la normativa interna que regule este último. Las tres anteriores, deben ser aprobadas por el jerarca, divulgadas a toda la organización y aplicadas por todos los funcionarios.</t>
  </si>
  <si>
    <r>
      <t xml:space="preserve">Herramienta para la administración de la información
</t>
    </r>
    <r>
      <rPr>
        <sz val="8"/>
        <rFont val="Arial"/>
        <family val="2"/>
      </rPr>
      <t>Debe establecerse una herramienta para la gestión y documentación de la información que utilizará y generará el Sistema Específico de Valoración del Riesgo Institucional, la cual podrá ser de tipo manual, computadorizada o una combinación de ambos.</t>
    </r>
  </si>
  <si>
    <t>Debe establecerse una herramienta para la gestión y documentación de la información que utilizará y generará el Sistema Específico de Valoración del Riesgo Institucional, la cual podrá ser de tipo manual, computadorizada o una combinación de ambos.</t>
  </si>
  <si>
    <r>
      <t>Documentación  y comunicación
Deben establecer a</t>
    </r>
    <r>
      <rPr>
        <sz val="8"/>
        <rFont val="Arial"/>
        <family val="2"/>
      </rPr>
      <t xml:space="preserve">ctividades permanentes del proceso de valoración del riesgo referidas a la documentación y comunicación, que consisten en el registro y la sistematización de información asociada con los riesgos, así como la preparación, distribución y actualización de información sobre los riesgos. </t>
    </r>
  </si>
  <si>
    <t xml:space="preserve">Deben establecer actividades permanentes del proceso de valoración del riesgo referidas a la documentación y comunicación, que consisten en el registro y la sistematización de información asociada con los riesgos, así como la preparación, distribución y actualización de información sobre los riesgos. </t>
  </si>
  <si>
    <t>Los requisitos de las actividades de control de control incluyen su documentación y comunicación, para lo cual se tiene como condición previa que sean oficializadas mediante su aprobación por las autoridades institucionales competentes.</t>
  </si>
  <si>
    <t>Las actividades de control deben estar integradas a los procesos institucionales, y su aplicación convertirse en una práctica normal, casi cultural, por parte de los funcionarios de la institución.</t>
  </si>
  <si>
    <t>El seguimiento del sistema de control interno debe observar un proceso estructurado debidamente oficializado mediante las disposiciones administrativas pertinentes, en relación con el alcance, la periodicidad, las responsabilidades, los mecanismos y las herramientas correspondientes.</t>
  </si>
  <si>
    <t>Algunos sistemas de información generan la información necesaria para la atención de ciertos requerimientos específicos.</t>
  </si>
  <si>
    <t>Se han instaurado algunos procesos para la generación de información que responda a las necesidades de los diferentes usuarios.</t>
  </si>
  <si>
    <t>Los sistemas de información generan la información requerida para el cumplimiento de los objetivos institucionales.
La información generada por los sistemas reúne los atributos de confiabilidad, oportunidad y utilidad.</t>
  </si>
  <si>
    <t>En el diseño y la mejora constante de los sistemas de información contemplan las necesidades según los fines institucionales, y se realizan los ajustes pertinentes en procura de una mayor utilidad y flexibilidad de la información.</t>
  </si>
  <si>
    <t>Los sistemas de información se basan en procesos que consideran la dinámica del entorno y la anticipación e innovación necesarias para la consecución de los fines institucionales.</t>
  </si>
  <si>
    <t>Se han definido algunos canales de comunicación para enviar la información requerida por las instancias internas únicamente.</t>
  </si>
  <si>
    <t>Se cuenta con canales de comunicación formalmente establecidos para la atención de los requerimientos de información tanto internos como externos.</t>
  </si>
  <si>
    <t>La información se comunica oportunamente a las instancias pertinentes. Al respecto, se cuenta con regulaciones precisas sobre la comunicación de información confidencial.</t>
  </si>
  <si>
    <t>Se han instaurado procesos para el seguimiento constante de la efectividad de la comunicación de la información, y oportunamente se toman las acciones para incorporar las mejoras necesarias.</t>
  </si>
  <si>
    <t>La comunicación de la información se realiza a las instancias competentes, de manera ágil, oportuna y correcta, y permite a la institución desarrollar métodos novedosos de gestión, organización y rendición de cuentas.</t>
  </si>
  <si>
    <t>Se cuenta con algunos controles en el proceso de generación de la información, definidos mediante esfuerzos aislados por parte de algunos titulares subordinados.</t>
  </si>
  <si>
    <t>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t>
  </si>
  <si>
    <t>Los sistemas de información conllevan la definición de controles desde su diseño hasta su operación. Ello garantiza que posean los mecanismos de control apropiados para la generación de información confiable, oportuna y útil.</t>
  </si>
  <si>
    <t>Los controles establecidos en los sistemas de información se monitorean de manera permanente; y se adoptan oportunamente las mejoras necesarias, así como las medidas necesarias para garantizar la calidad, la disponibilidad y la comunicación de la información con la oportunidad requerida.</t>
  </si>
  <si>
    <t>El ambiente de control es el conjunto de factores del ambiente organizacional que deben establecer y mantener el jerarca, los titulares subordinados y demás funcionarios, para permitir el desarrollo de una actitud positiva y de apoyo para el control interno. El modelo de madurez contempla los siguientes cuatro atributos en relación con el ambiente de control: 1.1 - Compromiso  /  1.2 - Ética  /  1.3 - Personal  /  1.4 - Estructura</t>
  </si>
  <si>
    <t>La valoración del riesgo conlleva la identificación y el análisis de los riesgos que enfrenta la institución, tanto de fuentes internas como externas relevantes para la consecución de los objetivos; deben ser realizados por el jerarca y los titulares subordinados, con el fin de determinar cómo se deben administrar dichos riesgos. Es fundamental para el logro de los objetivos de la planificación estratégica, táctica y operativa de la entidad. El modelo de madurez contempla los siguientes cuatro atributos en relación con la valoración del riesgo: 2.1 - Marco orientador  /  2.2 - Herramienta para la administración de la información  /  2.3 - Funcionamiento del SEVRI  /  2.4 - Documentación y comunicación</t>
  </si>
  <si>
    <t>Contribución del seguimiento a la mejora del sistema de control interno</t>
  </si>
  <si>
    <t>Participantes en el seguimiento del sistema de control interno</t>
  </si>
  <si>
    <t>Control de los sistemas de información</t>
  </si>
  <si>
    <t>El seguimiento comprende las actividades que se realizan para valorar la calidad del funcionamiento del sistema de control interno, a lo largo del tiempo; asimismo, para asegurar que los hallazgos de la auditoría y los resultados de otras revisiones se atiendan con prontitud. El modelo de madurez incluye los siguientes cuatro atributos en relación con el seguimiento:  5.1 - Participantes  /  5.2 - Formalidad  /  5.3 - Alcance  /  5.4 - Contribución a la mejora del sistema de control interno</t>
  </si>
  <si>
    <t>- Todos los funcionarios de la institución conocen la visión, misión, valores, código de ética y demás elementos que oficialmente, por medio de las autoridades competentes, se han instaurado en la entidad.
- El jerarca y los titulares subordinados sistemáticamente fortalecen y divulgan todo los elementos relacionados con la ética institucional.
- La ética es una consideración funadamental en el funcionamiento de los sistemas de gestión de toda la institución.</t>
  </si>
  <si>
    <t>- Todos los funcionarios de la institución asumen con plena conciencia las responsabilidades éticas en todos sus ámbitos de acción.
- El jerarca y los titulares subordinados son líderes y ejemplo respecto e la ética institucional.
- Se han instaurado mecanismos que promueven el constante compromiso y fortalecimiento de la ética institucional, así como la anticipación de condiciones que le afefcten y la generación de iniciativas innovadoras.</t>
  </si>
  <si>
    <t>- Se documentan los elementos mínimos sobre los riesgos (probabilidad y consecuencia de materialización de los riesgos, nivel de riesgos y medidas de administración), y dicha documentación está disponible para los funcionarios de la institución.
- La institución ha establecido y aplica de manera sistemática, mecanismos de documentación y comunicación sobre riesgos.
- Se han definido los usos de la información que genera la revisión de riesgos.</t>
  </si>
  <si>
    <t>Deben establecerse, aplicarse y perfeccionarse los controles pertinentes para que los sistemas de información granticen razonablemente la calidad de la información y de la comunicación, la seguridad y una clara asignación de responsabilidades y administración de los niveles de acceso a la información y datos sensibles, así como la garantía de confidencialidad de la información que ostente ese carácter.</t>
  </si>
  <si>
    <t>Para unidades organizacionales específicas, existen disposiciones sobre el seguimiento que deben ejercer sobre el control interno aplicable a algunas de las actividades que realizan.</t>
  </si>
  <si>
    <t>La Ley General de Control Interno define las actividades de control como políticas y procedimientos que permiten obtener la seguridad de que se llevan a cabo las disposiciones emitidas por la Contraloría General de la República, por los jerarcas y titulares subordinados para la consecución de los objetivos del sistema de control interno. El modelo de madurez contempla los siguientes atributos respecto de las actividades de control:
3.1 - Características  /  3.2 - Alcance  /  3.3 - Formalidad  /  3.4 - Aplicación</t>
  </si>
  <si>
    <t>Los sistemas de información son los elementos y condiciones necesarias para que de manera organizada, uniforme, consistente y oportuna se ejecuten las actividades de obtener, procesar, generar y comunicar la información de la gestión institucional y otra de interés para la consecución de los objetivos institucionales. El modelo de madurez contempla los siguientes cuatro atributos en relación con los sistemas de información:
4.1 - Alcance de los sistemas de información  /  4.2 - Calidad de la información  /  4.3 - Calidad de la comunicación  /  4.4 - Control de los sistemas de información</t>
  </si>
  <si>
    <r>
      <t>Componentes funcionales (una hoja separada para cada uno)</t>
    </r>
    <r>
      <rPr>
        <sz val="11"/>
        <rFont val="Arial"/>
        <family val="2"/>
      </rPr>
      <t xml:space="preserve">
Enunciados que describen las características prevalecientes en los distintos niveles de madurez, respecto a cada componente: 
 Ambiente de Control.
 Valoración del riesgo.
 Actividades de control.
 Sistemas de información.
 Seguimiento del sistema de control interno.
</t>
    </r>
    <r>
      <rPr>
        <b/>
        <sz val="11"/>
        <rFont val="Arial"/>
        <family val="2"/>
      </rPr>
      <t>Resultados</t>
    </r>
    <r>
      <rPr>
        <sz val="11"/>
        <rFont val="Arial"/>
        <family val="2"/>
      </rPr>
      <t xml:space="preserve">
</t>
    </r>
    <r>
      <rPr>
        <i/>
        <sz val="11"/>
        <rFont val="Arial"/>
        <family val="2"/>
      </rPr>
      <t xml:space="preserve">Puntaje:  </t>
    </r>
    <r>
      <rPr>
        <sz val="11"/>
        <rFont val="Arial"/>
        <family val="2"/>
      </rPr>
      <t xml:space="preserve">Resumen y detalle del puntaje obtenido respecto a cada componente funcional del sistema de control interno. La ponderación asignada es proporcional para cada posible estado, y se acumula al avanzar de un estado a otro. El valor mínimo que obtendría una institución es el correspondiente al estado "Incipiente"
</t>
    </r>
    <r>
      <rPr>
        <i/>
        <sz val="11"/>
        <rFont val="Arial"/>
        <family val="2"/>
      </rPr>
      <t>Gráfico</t>
    </r>
    <r>
      <rPr>
        <sz val="11"/>
        <rFont val="Arial"/>
        <family val="2"/>
      </rPr>
      <t xml:space="preserve">: Representación gráfica de los resultados obtenidos.
Análisis: Detalle de los resultados obtenidos, con indicación del puntaje obtenido, grado de madurez, atención requerida, grado siguiente, acciones por definir.
</t>
    </r>
    <r>
      <rPr>
        <b/>
        <sz val="11"/>
        <rFont val="Arial"/>
        <family val="2"/>
      </rPr>
      <t>Enunciados</t>
    </r>
    <r>
      <rPr>
        <sz val="11"/>
        <rFont val="Arial"/>
        <family val="2"/>
      </rPr>
      <t xml:space="preserve">
Matriz que contiene todos los enunciados del Modelo (por componente y según grado de madurez).</t>
    </r>
  </si>
  <si>
    <r>
      <t xml:space="preserve">Marco de aplicación
</t>
    </r>
    <r>
      <rPr>
        <sz val="11"/>
        <rFont val="Arial"/>
        <family val="2"/>
      </rPr>
      <t xml:space="preserve">Definición de los alcances de la herramienta:
 Objetivo.
 Naturaleza.
 Alcance.
 Estructura.
 Implementación.
 Responsables.
 Referencia normativa.
</t>
    </r>
    <r>
      <rPr>
        <b/>
        <sz val="11"/>
        <rFont val="Arial"/>
        <family val="2"/>
      </rPr>
      <t>Instrucciones</t>
    </r>
    <r>
      <rPr>
        <sz val="11"/>
        <rFont val="Arial"/>
        <family val="2"/>
      </rPr>
      <t xml:space="preserve">
Indicaciones básicas para la aplicación de la herramienta.</t>
    </r>
  </si>
  <si>
    <r>
      <t xml:space="preserve">
Incipiente:</t>
    </r>
    <r>
      <rPr>
        <sz val="11"/>
        <rFont val="Arial"/>
        <family val="2"/>
      </rPr>
      <t xml:space="preserve">
Existe evidencia de que la institución ha emprendido esfuerzos aislados para el establecimiento del sistema de control interno; sin embargo, aún no se ha reconocido su importancia. El enfoque general en relación con el control interno es desorganizado.
</t>
    </r>
    <r>
      <rPr>
        <b/>
        <sz val="11"/>
        <rFont val="Arial"/>
        <family val="2"/>
      </rPr>
      <t>Novato:</t>
    </r>
    <r>
      <rPr>
        <sz val="11"/>
        <rFont val="Arial"/>
        <family val="2"/>
      </rPr>
      <t xml:space="preserve">
Se han instaurado procesos que propician el establecimiento y operación del sistema de control interno. Se empieza a generalizar el compromiso, pero éste se manifiesta principalmente en la administración superior.</t>
    </r>
  </si>
  <si>
    <r>
      <t xml:space="preserve">Estructura:
</t>
    </r>
    <r>
      <rPr>
        <sz val="11"/>
        <rFont val="Arial"/>
        <family val="2"/>
      </rPr>
      <t>El modelo comprende los componentes funcionales del sistema de control interno y los posibles estados que describen la evolución de cada uno de ellos.
Los componentes funcionales son (1) el ambiente de control, (2) la valoración del riesgo, (3) las actividades de control, los sistemas de información y (5) el seguimiento del sistema de control interno.
El modelo de madurez comprende una hoja separada por componente funcional del sistema de control interno. En cada hoja se incluye la definición del componente respectivo, así como cuatro atributos que le son característicos; respecto de los atributos se presentan los rasgos que podrían asumir en cinco posibles estados, conforme a la siguiente escala evolutiva:</t>
    </r>
  </si>
  <si>
    <r>
      <t xml:space="preserve">Cada pestaña se identifica con el nombre del respectivo componente funcional del sistema de control interno. En cada caso, se consideran cuatro atributos contentivos de características que describen la evolución de cada componente específico con base en cinco posibles estados: incipiente, novato, competente, diestro y experto. Por ello, para cada criterio se ofrecen cinco posibles descripciones, identificadas como opciones A, B, C, D y E, en el mismo orden de los posibles estados, a los cuales corresponden. El usuario debe </t>
    </r>
    <r>
      <rPr>
        <i/>
        <sz val="11"/>
        <rFont val="Arial"/>
        <family val="2"/>
      </rPr>
      <t>identificar la descripción que  se ajusta de manera completa a las condiciones prevalencientes en la institución en términos del criterio que se esté analizando; habiéndolo hecho, debe posicionarse en la celda en blanco que aparece a la derecha de la descripción respectiva, y digitar una "X".</t>
    </r>
  </si>
  <si>
    <r>
      <t>Cabe aclarar que aunque las condiciones prevalecientes en una institución indiquen que hay avances que la podrían ubicar en el siguiente nivel de madurez,</t>
    </r>
    <r>
      <rPr>
        <b/>
        <sz val="11"/>
        <rFont val="Arial"/>
        <family val="2"/>
      </rPr>
      <t xml:space="preserve"> se debe seleccionar la opción que contiene las descripciones que se cumplen en su totalidad</t>
    </r>
    <r>
      <rPr>
        <sz val="11"/>
        <rFont val="Arial"/>
        <family val="2"/>
      </rPr>
      <t xml:space="preserve"> (es decir, el nivel que ya se ha superado), pues no se podrá seleccionar el siguiente hasta tanto todas sus características se cumplan.  El pasar de un nivel a otro, significa que se han superado las condiciones contempladas en el nivel anterior.</t>
    </r>
  </si>
  <si>
    <r>
      <t xml:space="preserve">Cuando se hayan completado las cinco pestañas relativas a los cinco componentes funcionales del sistema de control interno, se podrá </t>
    </r>
    <r>
      <rPr>
        <i/>
        <sz val="11"/>
        <rFont val="Arial"/>
        <family val="2"/>
      </rPr>
      <t xml:space="preserve">pasar a la pestaña que se denomina </t>
    </r>
    <r>
      <rPr>
        <b/>
        <i/>
        <sz val="11"/>
        <rFont val="Arial"/>
        <family val="2"/>
      </rPr>
      <t>"Puntajes",</t>
    </r>
    <r>
      <rPr>
        <sz val="11"/>
        <rFont val="Arial"/>
        <family val="2"/>
      </rPr>
      <t xml:space="preserve"> en la cual podrá observar los puntajes obtenidos, con indicación, mediante un sistema de colores, del nivel de atención que debe prestarse a cada uno. A partir de allí, las pestañas de </t>
    </r>
    <r>
      <rPr>
        <b/>
        <i/>
        <sz val="11"/>
        <rFont val="Arial"/>
        <family val="2"/>
      </rPr>
      <t>"Gráfico"</t>
    </r>
    <r>
      <rPr>
        <sz val="11"/>
        <rFont val="Arial"/>
        <family val="2"/>
      </rPr>
      <t xml:space="preserve"> y </t>
    </r>
    <r>
      <rPr>
        <b/>
        <i/>
        <sz val="11"/>
        <rFont val="Arial"/>
        <family val="2"/>
      </rPr>
      <t>"Análisis"</t>
    </r>
    <r>
      <rPr>
        <sz val="11"/>
        <rFont val="Arial"/>
        <family val="2"/>
      </rPr>
      <t xml:space="preserve"> presentan una interpretación visual de los resultados y una indicación de los factores que deben alcanzarse para pasar al próximo nivel de madurez, según el modelo definido; con base en ello, es conveniente que la administración de cada institución proceda a profundizar en los aspectos de mayor relevancia y definir las acciones pertinentes. Conviene señalar que se ha determinado la atención máxima para el nivel más bajo de madurez (incipiente), y éste va disminuyéndose de manera gradual hasta llegar a la atención leve cuando se alcanza la madurez más alta (experto).
Posteriormente, la Administración deberá definir las acciones concretas a emprender, para lo cual se incluye una columna específica en la citada pestaña </t>
    </r>
    <r>
      <rPr>
        <b/>
        <i/>
        <sz val="11"/>
        <rFont val="Arial"/>
        <family val="2"/>
      </rPr>
      <t>"Análisis"</t>
    </r>
    <r>
      <rPr>
        <sz val="11"/>
        <rFont val="Arial"/>
        <family val="2"/>
      </rPr>
      <t>.</t>
    </r>
  </si>
  <si>
    <r>
      <t>Alcance del seguimiento del sistema de control interno</t>
    </r>
    <r>
      <rPr>
        <sz val="8"/>
        <rFont val="Arial"/>
        <family val="2"/>
      </rPr>
      <t xml:space="preserve">
El seguimiento del sistema de control interno debe abarcar el funcionamiento, la suficiencia y la validez del sistema, su contribución al desempeño institucional y al logro de los objetivos, y el grado en que los componentes funcionales se han establecido e integrado en el accionar institucional. Asimismo, debe comprender actividades permanentes y periódicas, y la implantación de las mejoras que se determinen.</t>
    </r>
  </si>
  <si>
    <t>MARCO DE APLICACIÓN</t>
  </si>
  <si>
    <r>
      <t>Competente:</t>
    </r>
    <r>
      <rPr>
        <sz val="11"/>
        <rFont val="Arial"/>
        <family val="2"/>
      </rPr>
      <t xml:space="preserve">
Los procedimientos se han estandarizado y documentado, y se han difundido en todos los niveles de la organización. El sistema de control interno funciona conforme a las necesidades de la organización y el marco regulador.
</t>
    </r>
    <r>
      <rPr>
        <b/>
        <sz val="11"/>
        <rFont val="Arial"/>
        <family val="2"/>
      </rPr>
      <t>Diestro:</t>
    </r>
    <r>
      <rPr>
        <sz val="11"/>
        <rFont val="Arial"/>
        <family val="2"/>
      </rPr>
      <t xml:space="preserve">
Se han instaurado procesos de mejora continua para el oportuno ajuste y fortalecimiento permanente del sistema de control interno
</t>
    </r>
    <r>
      <rPr>
        <b/>
        <sz val="11"/>
        <rFont val="Arial"/>
        <family val="2"/>
      </rPr>
      <t xml:space="preserve">Experto: </t>
    </r>
    <r>
      <rPr>
        <sz val="11"/>
        <rFont val="Arial"/>
        <family val="2"/>
      </rPr>
      <t xml:space="preserve">
Los procesos se han refinado hasta un nivel de mejor práctica, se basan en los resultados de mejoras continuas y la generación de iniciativas innovadoras. El control interno se ha integrado de manera natural con las operaciones y el flujo de trabajo, brindando herramientas para mejorar la calidad y la efectividad, y haciendo que la organización se adapte de manera rápida.</t>
    </r>
  </si>
  <si>
    <r>
      <t>Contribución del seguimiento del sistema de control interno a la mejora del sistema</t>
    </r>
    <r>
      <rPr>
        <sz val="8"/>
        <rFont val="Arial"/>
        <family val="2"/>
      </rPr>
      <t xml:space="preserve">
Como resultado del seguimiento del sistema de control interno, deben determinarse las mejoras que procedan, las cuales se calendarizan en un plan de implementación que, a su vez, será objeto de verificación en términos de su aplicación conforme a lo planeado y de la efectividad de las medidas adoptadas para fortalecer el sistema de control interno.</t>
    </r>
  </si>
  <si>
    <t>- Las actividades de control se han integrado a los procesos institucionales.
- Los funcionarios responsables de ejecutar las actividades de control están atentos a su efectividad y comunican sus recomendaciones a los titulares subordinados correspondientes.</t>
  </si>
  <si>
    <t xml:space="preserve">Valoración del riesgo </t>
  </si>
  <si>
    <r>
      <t xml:space="preserve">Calidad de la información
</t>
    </r>
    <r>
      <rPr>
        <sz val="8"/>
        <rFont val="Arial"/>
        <family val="2"/>
      </rPr>
      <t>Los sistemas de información deben recopilar, procesar y generar información que responda a la necesidad de los diversos usuarios, con un enfoque de efectividad y de mejoramiento continuo, y teniendo en cuenta los atributos de confiabilidad, oportunidad y utilidad que esa información debe reunir.</t>
    </r>
  </si>
  <si>
    <r>
      <t xml:space="preserve">Control de los sistemas de información
</t>
    </r>
    <r>
      <rPr>
        <sz val="8"/>
        <rFont val="Arial"/>
        <family val="2"/>
      </rPr>
      <t>Deben establecerse, aplicarse y perfeccionarse los controles pertinentes para que los sistemas de información garanticen razonablemente la calidad de la información y de la comunicación, la seguridad y una clara asignación de responsabilidades y administración de los niveles de acceso a la información y datos sensibles, así como la garantía de confidencialidad de la información que ostente ese carácter.</t>
    </r>
  </si>
  <si>
    <r>
      <t>Alcance de los sistemas de información</t>
    </r>
    <r>
      <rPr>
        <sz val="8"/>
        <rFont val="Arial"/>
        <family val="2"/>
      </rPr>
      <t xml:space="preserve">
Los sistemas de información deben asegurar razonablemente la recopilación, el procesamiento y el mantenimiento de información sobre el entorno, la institución y su desempeño, así como la comunicación de esa información a las instancias internas y externas que la requieran. </t>
    </r>
  </si>
  <si>
    <t xml:space="preserve">Sección 3 — ACTIVIDADES DE CONTROL </t>
  </si>
  <si>
    <t>3.1 - Características de las actividades de control</t>
  </si>
  <si>
    <t>3.2 - Alcance de las actividades de control</t>
  </si>
  <si>
    <t>3.3 - Formalidad de las actividades de control</t>
  </si>
  <si>
    <t>3.4 - Aplicación de las actividades de control</t>
  </si>
  <si>
    <t xml:space="preserve">Sección 4 — SISTEMAS DE INFORMACIÓN </t>
  </si>
  <si>
    <t>4.1 - Alcance de los sistemas de información</t>
  </si>
  <si>
    <t>4.4 - Control de los sistemas de información</t>
  </si>
  <si>
    <t>Sección 5 — SEGUIMIENTO DEL SISTEMA DE CONTROL INTERNO</t>
  </si>
  <si>
    <t>Componente</t>
  </si>
  <si>
    <t>- La información sobre riesgos consta únicamente en la documentación elaborada por algunos titulares subordinados acerca de los análisis que han efectuado en relación con las situaciones que afectan las labores de la unidad orgánica que dirigen.
- La documentación de los riesgos se efectúa sin haber definido los elementos mínimos que debe contemplar.
- La documentación de los riesgos es mantenida por las autoridades institucionales, y sólo eventualmente se comparte con otras instancias.</t>
  </si>
  <si>
    <t>-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t>
  </si>
  <si>
    <t>- Se revisa, ajusta y difunde periódicamente la información disponible sobre los riesgos y sus elementos fundamentales, con la participación de diferentes instancias de la entidad, a quienes se reconoce como "dueños de las actividades" y, en consecuencia, como fuentes de información sobre el comportamiento de los riesgos y la eficacia de su documentación.
- Los mecanismos de documentación y comunicación se evalúan para determinar su efectividad.
- La información sobre los riesgos institucionales está disponible, es completa y se ajusta a las necesidades de los usuarios.</t>
  </si>
  <si>
    <t>- Se cuenta con mecanismos, políticas y procedimientos que garantizan razonablemente la revisión y actualización permanente de la información sobre los riesgos institucionales, la cual se evalúa y se ajusta de acuerdo con los requerimientos del entorno.
- Se han instaurado procesos para la documentación de riesgos, que promuevan la generación de iniciativas innovadoras.
- Se han instaurado procesos para la comunicación de riesgos, que promuevan la generación de iniciativas innovadoras.</t>
  </si>
  <si>
    <t>- Sólo algunas actividades de control están documentadas en breves descripciones de funciones y puestos; otras se han dispuesto mediante instrucciones a funcionarios específicos.
- La documentación de las actividades de control es mantenida por los jefes de cada unidad, y sólo se dan a conocer a los funcionarios que deben aplicarlas.</t>
  </si>
  <si>
    <t>- La preparación, actualización y difusión de la documentación relativa a las actividades de control es una práctica normal y debidamente regulada en la institución.
- Las actividades de control son de conocimiento de los funcionarios de la institución, y su documentación se mantiene disponible para su consulta por los funcionarios de la institución que deseen consultarla.</t>
  </si>
  <si>
    <t>- El jerarca y los titulares subordinados han establecido y aplican mecanismos adecuados para mantener actualizada y comunicar oportunamente, la información relativa a las actividades de control. Existe apertura de las autoridades superiores para recibir comentarios y sugerencias para el fortalecimiento de dichas actividades.
- Las nuevas actividades de control y las actualizaciones de las existentes se comunican oportunamente a los funcionarios encargados de su aplicación. La documentación relativa a las actividades de control vigentes se tiene disponible en medios de acceso general para su consulta y retroalimentación por los funcionarios.</t>
  </si>
  <si>
    <t>- La documentación de las actividades de control se depura y actualiza constantemente, con la participación activa de los funcionarios atinentes, bajo el liderazgo de las autoridades institucionales (jerarca y titulares subordinados).
- Existe plena conciencia sobre la importancia de que los funcionarios conozcan las actividades de control y su documentación, para que puedan hacer aportes de valor para su fortalecimiento constante. Por ello, constantemente se aplican métodos innovadores en procura de que el proceso de documentación y comunicación de las actividades de control sea participativo y generalizado.</t>
  </si>
  <si>
    <t>- Se aplican solo algunas actividades de control obligatorias para proseguir con algún trámite específico.
- Los supervisiores o jefes son los encargados de asegurarse de que se cumplan las actividades de control vigentes, lo que realizan periódicamente.</t>
  </si>
  <si>
    <t>- La aplicación de las actividades de control contempla el comportamiento de los riesgos institucionales.
- El jerarca y los titulares subordinados han establecido y aplican mecanismos para la ejecución de revisiones periódicas de las actividades de control.</t>
  </si>
  <si>
    <t>- Las actividades de control como parte de los procesos institucionales, incorporan elementos que permiten la innovación y su mejora continua.
- La cultura vigente es tal que propicia un autocontrol a la vez consciente y automático, que garantiza razonablemente la seguridad de que se contemple en los procesos la suficiencia y la validez de las actividades de control vigentes, así como que se emprendan las acciones pertinentes para su fortalecimiento.</t>
  </si>
  <si>
    <t>-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t>
  </si>
  <si>
    <t>- Los sistemas de información permiten obtener, procesar, almacenar y recuperar información relevante sobre la gestión y el entorno institucionales, así como comunicarla a los usuarios que la requieren.
- Los sistemas de información están incorporados en el accionar institucional, tanto a nivel operativo como estratégico, y se someten constantemente a revisiones para incorporarles las mejoras pertinentes.</t>
  </si>
  <si>
    <t>- El diseño y el desarrollo de los sistemas de información en la organización se fundamentan en una estrategia formal debidamente armonizada con los objetivos institucionales.
- Los sistemas de información cubren, de manera integrada, la mayor parte de las actividades que se realizan en la institución. Como parte de ellos, el archivo institucional funciona de manera técnica y profesional.</t>
  </si>
  <si>
    <t>- Los sistemas de información permiten una gestión de la información externa e interna con un nivel óptimo de seguridad en cuanto a su calidad y oportunidad, como medio para la toma de decisiones por todos los usuarios.
- Los sistemas de información incorporan los mecanismos y previsiones necesarias para la incorporación de iniaciativas innovadoras y proactivas.</t>
  </si>
  <si>
    <t>A</t>
  </si>
  <si>
    <t>B</t>
  </si>
  <si>
    <t>C</t>
  </si>
  <si>
    <t>D</t>
  </si>
  <si>
    <t>E</t>
  </si>
  <si>
    <t>Señale la opción que describa mejor la situación actual de su entidad, colocando una "X" en la celda correspondiente en la columna de la derecha:</t>
  </si>
  <si>
    <t>Opciones</t>
  </si>
  <si>
    <t>=SI(CONTARA(E11:E15)=0;"Seleccionar";SI(CONTARA(E11:E15)&gt;1;"Verificar");si(E11=TRUE;"A";SI(E12=TRUE;"B";SI(E13=TRUE;"C";SI(E14=TRUE;"D";"F")))))</t>
  </si>
  <si>
    <t>¿En qué consiste?</t>
  </si>
  <si>
    <t>- Existe conformidad con la estructura organizacional, pese a que en algunas ocasiones se advierte la necesidad de modificar algunas relaciones de coordinación, autoridad y responsabilidad en procura de una gestión institucional más eficiente.
- La estructura organizacional contempla medidas básicas de control que se expresan de manera limitada en la asignación de autoridad y responsabilidad y la separación de funciones incompatibles.</t>
  </si>
  <si>
    <t>-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t>
  </si>
  <si>
    <t>- Se cuenta con mecanismos formales para la evaluación periódica de la estructura orgánica.
- El jerarca y los titulares subordinados realizan acciones concretas para implementar cambios en la estructura orgánica para que se convierta en una herramienta eficaz para la gestión.</t>
  </si>
  <si>
    <t>- Se evalúa constantemente la efectividad de la estructura como mecanismo para potenciar la gestión y responder efectivamente a los riesgos, y en consecuencia se realizan oportunamente los ajustes pertinentes.
- Se han instaurado mecanismos para promover la generación e implementación de  iniciativas innovadoras y proactivas en relación con la estructura orgánica.</t>
  </si>
  <si>
    <t>- El riesgo es entendido de diferentes maneras por el jerarca, los titulares subordinados y los demás funcionarios de la institución.
- La conciencia sobre la importancia de llevar a cabo una valoración del riesgo como medio para conducir las operaciones institucionales con eficacia, es apenas incipiente, y se pone de manifiesto sólo en algunas instancias.
- La institución contempla las disposiciones del marco jurídico y técnico en materia de valoración de riesgo, pero no ha etablecido sus propias regulaciones y políticas sobre el particular.</t>
  </si>
  <si>
    <t>-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t>
  </si>
  <si>
    <t>- El significado del concepto de riesgo es uniforme en toda la institución y ampliamente compartido.
- La institución ha establecido metas específicas sobre los riesgos relevantes. Se determinan los resultados esperados de la valoración del riesgo en tiempo y espacio, los recursos necesarios y sus responsables.
- La política, la estrategia y la normativa de valoración del riesgo, así como los parámetros de aceptabilidad de riesgos, han sido aprobados por el jerarca y divulgados a toda la institución.</t>
  </si>
  <si>
    <t>- El significado del concepto de riesgo se actualiza en función de los cambios en El entorno y de la normativa aplicable.
- Se cuenta con mecanismos instaurados para la divulgación oportuna de los cambios en el marco orientador y demás asuntos relacionados con el Sistema Específico de Valoración del Riesgo Institucional.
- La política, la estrategia y la normativa institucionales de valoración de riesgos se actualizan y se ajustan periódicamente de acuerdo con las necesidades de la institución.</t>
  </si>
  <si>
    <t>- Se han instaurado procesos para la investigación constante sobre valoración del riesgo y las metodologías correspondientes, y se promueve la generación de iniciativas innovadoras y su implementación.
- La convicción sobre la importancia la valoración de los riesgos ha calado profundamente en el accionar institucional, lo que ha generado una actitud proactiva e investigativa para la mejora constante de los esfuerzos sobre el particular.
- La política, la estrategia y la normativa institucionales de valoración de riesgos se actualizan y se ajustan periódicamente conforme avanza el conocimiento sobre el tema y en procura del aprovechamiento de oportunidades de mejora de la gestión.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</si>
</sst>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8">
    <font>
      <sz val="10"/>
      <name val="Arial"/>
      <family val="0"/>
    </font>
    <font>
      <sz val="11"/>
      <color indexed="8"/>
      <name val="Calibri"/>
      <family val="2"/>
    </font>
    <font>
      <sz val="8"/>
      <name val="Arial"/>
      <family val="2"/>
    </font>
    <font>
      <b/>
      <sz val="8"/>
      <name val="Arial"/>
      <family val="2"/>
    </font>
    <font>
      <i/>
      <sz val="8"/>
      <name val="Arial"/>
      <family val="2"/>
    </font>
    <font>
      <b/>
      <sz val="10"/>
      <name val="Arial"/>
      <family val="2"/>
    </font>
    <font>
      <u val="single"/>
      <sz val="10"/>
      <color indexed="12"/>
      <name val="Arial"/>
      <family val="2"/>
    </font>
    <font>
      <b/>
      <sz val="12"/>
      <color indexed="9"/>
      <name val="Arial"/>
      <family val="2"/>
    </font>
    <font>
      <b/>
      <sz val="12"/>
      <name val="Arial"/>
      <family val="2"/>
    </font>
    <font>
      <b/>
      <sz val="12"/>
      <color indexed="12"/>
      <name val="Arial"/>
      <family val="2"/>
    </font>
    <font>
      <b/>
      <sz val="11"/>
      <name val="Arial"/>
      <family val="2"/>
    </font>
    <font>
      <sz val="11"/>
      <name val="Arial"/>
      <family val="2"/>
    </font>
    <font>
      <i/>
      <sz val="11"/>
      <name val="Arial"/>
      <family val="2"/>
    </font>
    <font>
      <b/>
      <sz val="10"/>
      <color indexed="55"/>
      <name val="Arial"/>
      <family val="2"/>
    </font>
    <font>
      <b/>
      <i/>
      <sz val="11"/>
      <name val="Arial"/>
      <family val="2"/>
    </font>
    <font>
      <b/>
      <sz val="12"/>
      <color indexed="23"/>
      <name val="Arial"/>
      <family val="2"/>
    </font>
    <font>
      <sz val="12"/>
      <name val="Arial"/>
      <family val="2"/>
    </font>
    <font>
      <sz val="12"/>
      <color indexed="23"/>
      <name val="Arial"/>
      <family val="2"/>
    </font>
    <font>
      <sz val="11.5"/>
      <color indexed="8"/>
      <name val="Arial"/>
      <family val="2"/>
    </font>
    <font>
      <b/>
      <i/>
      <sz val="10"/>
      <color indexed="21"/>
      <name val="Arial"/>
      <family val="2"/>
    </font>
    <font>
      <b/>
      <sz val="10.25"/>
      <color indexed="8"/>
      <name val="Arial"/>
      <family val="2"/>
    </font>
    <font>
      <b/>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2"/>
      <name val="Arial"/>
      <family val="2"/>
    </font>
    <font>
      <sz val="11"/>
      <color indexed="9"/>
      <name val="Arial"/>
      <family val="2"/>
    </font>
    <font>
      <b/>
      <sz val="11.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55"/>
        <bgColor indexed="64"/>
      </patternFill>
    </fill>
    <fill>
      <patternFill patternType="solid">
        <fgColor indexed="5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diagonalDown="1">
      <left/>
      <right/>
      <top style="thin"/>
      <bottom/>
      <diagonal style="thin"/>
    </border>
    <border>
      <left/>
      <right/>
      <top style="thin"/>
      <bottom/>
    </border>
    <border>
      <left/>
      <right style="thin"/>
      <top style="thin"/>
      <bottom/>
    </border>
    <border>
      <left style="thin"/>
      <right/>
      <top/>
      <bottom style="thin"/>
    </border>
    <border>
      <left style="thin"/>
      <right/>
      <top style="thin"/>
      <bottom style="thin"/>
    </border>
    <border diagonalDown="1">
      <left/>
      <right/>
      <top/>
      <bottom/>
      <diagonal style="thin"/>
    </border>
    <border>
      <left/>
      <right style="thin"/>
      <top/>
      <bottom/>
    </border>
    <border>
      <left/>
      <right/>
      <top style="thin"/>
      <bottom style="thin"/>
    </border>
    <border>
      <left/>
      <right style="thin"/>
      <top style="thin"/>
      <bottom style="thin"/>
    </border>
    <border>
      <left style="thin"/>
      <right style="thin"/>
      <top/>
      <bottom style="thin"/>
    </border>
    <border>
      <left style="thin"/>
      <right/>
      <top/>
      <bottom/>
    </border>
    <border>
      <left/>
      <right/>
      <top/>
      <bottom style="thin"/>
    </border>
    <border>
      <left/>
      <right style="thin"/>
      <top/>
      <bottom style="thin"/>
    </border>
    <border>
      <left style="thin"/>
      <right style="thin"/>
      <top/>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70" fontId="0" fillId="0" borderId="0" applyFont="0" applyFill="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93">
    <xf numFmtId="0" fontId="0" fillId="0" borderId="0" xfId="0" applyAlignment="1">
      <alignment/>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xf>
    <xf numFmtId="0" fontId="2" fillId="0" borderId="10" xfId="0" applyFont="1" applyBorder="1" applyAlignment="1">
      <alignment vertical="top" wrapText="1"/>
    </xf>
    <xf numFmtId="0" fontId="2" fillId="0" borderId="10"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5" xfId="0" applyFont="1" applyFill="1" applyBorder="1" applyAlignment="1">
      <alignment vertical="center"/>
    </xf>
    <xf numFmtId="0" fontId="3" fillId="34" borderId="16" xfId="0" applyFont="1" applyFill="1" applyBorder="1" applyAlignment="1" quotePrefix="1">
      <alignment horizontal="center" vertical="top" wrapText="1"/>
    </xf>
    <xf numFmtId="0" fontId="3" fillId="33" borderId="0"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2" fillId="34" borderId="19" xfId="0" applyFont="1" applyFill="1" applyBorder="1" applyAlignment="1">
      <alignment vertical="top" wrapText="1"/>
    </xf>
    <xf numFmtId="0" fontId="2" fillId="34" borderId="20" xfId="0" applyFont="1" applyFill="1" applyBorder="1" applyAlignment="1">
      <alignment vertical="top" wrapText="1"/>
    </xf>
    <xf numFmtId="0" fontId="3" fillId="34" borderId="16" xfId="0" applyFont="1" applyFill="1" applyBorder="1" applyAlignment="1">
      <alignment horizontal="center" vertical="top" wrapText="1"/>
    </xf>
    <xf numFmtId="0" fontId="2" fillId="0" borderId="21" xfId="0" applyFont="1" applyBorder="1" applyAlignment="1">
      <alignment vertical="top" wrapText="1"/>
    </xf>
    <xf numFmtId="0" fontId="2" fillId="34" borderId="19" xfId="0" applyFont="1" applyFill="1" applyBorder="1" applyAlignment="1">
      <alignment vertical="top" wrapText="1"/>
    </xf>
    <xf numFmtId="0" fontId="2" fillId="0" borderId="10" xfId="0" applyFont="1" applyFill="1" applyBorder="1" applyAlignment="1">
      <alignment vertical="top" wrapText="1"/>
    </xf>
    <xf numFmtId="0" fontId="3" fillId="33"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0" xfId="0" applyFont="1" applyFill="1" applyAlignment="1">
      <alignment vertical="top" wrapText="1"/>
    </xf>
    <xf numFmtId="0" fontId="3" fillId="35" borderId="0" xfId="0" applyFont="1" applyFill="1" applyAlignment="1">
      <alignment vertical="top"/>
    </xf>
    <xf numFmtId="0" fontId="2" fillId="35" borderId="0" xfId="0" applyFont="1" applyFill="1" applyAlignment="1">
      <alignment vertical="top"/>
    </xf>
    <xf numFmtId="0" fontId="3" fillId="35" borderId="0" xfId="0" applyFont="1" applyFill="1" applyAlignment="1" quotePrefix="1">
      <alignment vertical="top"/>
    </xf>
    <xf numFmtId="0" fontId="2" fillId="35" borderId="0" xfId="0" applyFont="1" applyFill="1" applyAlignment="1" quotePrefix="1">
      <alignment vertical="top"/>
    </xf>
    <xf numFmtId="0" fontId="3" fillId="0" borderId="0" xfId="0" applyFont="1" applyFill="1" applyBorder="1" applyAlignment="1" quotePrefix="1">
      <alignment horizontal="center" vertical="top" wrapText="1"/>
    </xf>
    <xf numFmtId="0" fontId="0" fillId="33" borderId="11" xfId="0" applyFill="1" applyBorder="1" applyAlignment="1">
      <alignment/>
    </xf>
    <xf numFmtId="0" fontId="0" fillId="33" borderId="13" xfId="0" applyFill="1" applyBorder="1" applyAlignment="1">
      <alignment/>
    </xf>
    <xf numFmtId="0" fontId="2" fillId="33" borderId="22" xfId="0" applyFont="1" applyFill="1" applyBorder="1" applyAlignment="1">
      <alignment vertical="top" wrapText="1"/>
    </xf>
    <xf numFmtId="0" fontId="0" fillId="33" borderId="22"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23" xfId="0" applyFill="1" applyBorder="1" applyAlignment="1">
      <alignment/>
    </xf>
    <xf numFmtId="0" fontId="2" fillId="0" borderId="0" xfId="0" applyFont="1" applyAlignment="1">
      <alignment/>
    </xf>
    <xf numFmtId="0" fontId="3" fillId="0" borderId="16" xfId="0" applyFont="1" applyFill="1" applyBorder="1" applyAlignment="1">
      <alignment horizontal="left" vertical="top"/>
    </xf>
    <xf numFmtId="0" fontId="3" fillId="0" borderId="20" xfId="0" applyFont="1" applyBorder="1" applyAlignment="1">
      <alignment horizontal="center"/>
    </xf>
    <xf numFmtId="0" fontId="2" fillId="0" borderId="22" xfId="0" applyFont="1" applyBorder="1" applyAlignment="1">
      <alignment/>
    </xf>
    <xf numFmtId="0" fontId="2" fillId="0" borderId="18" xfId="0" applyFont="1" applyBorder="1" applyAlignment="1">
      <alignment horizontal="center"/>
    </xf>
    <xf numFmtId="0" fontId="2" fillId="0" borderId="15"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1" xfId="0" applyFont="1" applyBorder="1" applyAlignment="1">
      <alignment horizontal="center"/>
    </xf>
    <xf numFmtId="0" fontId="2" fillId="33" borderId="11" xfId="0" applyFont="1" applyFill="1" applyBorder="1" applyAlignment="1">
      <alignment/>
    </xf>
    <xf numFmtId="0" fontId="2" fillId="33" borderId="13" xfId="0" applyFont="1" applyFill="1" applyBorder="1" applyAlignment="1" quotePrefix="1">
      <alignment vertical="top"/>
    </xf>
    <xf numFmtId="0" fontId="2" fillId="33" borderId="13" xfId="0" applyFont="1" applyFill="1" applyBorder="1" applyAlignment="1">
      <alignment/>
    </xf>
    <xf numFmtId="0" fontId="2" fillId="33" borderId="14" xfId="0" applyFont="1" applyFill="1" applyBorder="1" applyAlignment="1">
      <alignment/>
    </xf>
    <xf numFmtId="0" fontId="2" fillId="33" borderId="22" xfId="0" applyFont="1" applyFill="1" applyBorder="1" applyAlignment="1">
      <alignment/>
    </xf>
    <xf numFmtId="0" fontId="2" fillId="33" borderId="18"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0" fontId="2" fillId="0" borderId="0" xfId="0" applyFont="1" applyBorder="1" applyAlignment="1">
      <alignment vertical="top" wrapText="1"/>
    </xf>
    <xf numFmtId="0" fontId="2" fillId="0" borderId="10" xfId="0" applyNumberFormat="1" applyFont="1" applyBorder="1" applyAlignment="1">
      <alignment vertical="top" wrapText="1"/>
    </xf>
    <xf numFmtId="0" fontId="2" fillId="0" borderId="1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0" xfId="0" applyFont="1" applyFill="1" applyBorder="1" applyAlignment="1">
      <alignment vertical="top" wrapText="1"/>
    </xf>
    <xf numFmtId="0" fontId="2" fillId="0" borderId="26" xfId="0"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21" xfId="0" applyFont="1" applyBorder="1" applyAlignment="1">
      <alignment/>
    </xf>
    <xf numFmtId="0" fontId="3" fillId="0" borderId="10" xfId="0" applyFont="1" applyFill="1" applyBorder="1" applyAlignment="1">
      <alignment horizontal="left"/>
    </xf>
    <xf numFmtId="0" fontId="2" fillId="0" borderId="25" xfId="0" applyFont="1" applyFill="1" applyBorder="1" applyAlignment="1">
      <alignment horizontal="left"/>
    </xf>
    <xf numFmtId="0" fontId="2" fillId="0" borderId="21" xfId="0" applyFont="1" applyFill="1" applyBorder="1" applyAlignment="1">
      <alignment horizontal="left"/>
    </xf>
    <xf numFmtId="0" fontId="2" fillId="0" borderId="10" xfId="0" applyFont="1" applyFill="1" applyBorder="1" applyAlignment="1">
      <alignment horizontal="left"/>
    </xf>
    <xf numFmtId="0" fontId="3" fillId="35" borderId="16" xfId="0" applyFont="1" applyFill="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vertical="top"/>
    </xf>
    <xf numFmtId="0" fontId="3" fillId="0" borderId="10" xfId="0" applyFont="1" applyFill="1" applyBorder="1" applyAlignment="1">
      <alignment vertical="top" wrapText="1"/>
    </xf>
    <xf numFmtId="0" fontId="2" fillId="35" borderId="0" xfId="0" applyFont="1" applyFill="1" applyAlignment="1">
      <alignment vertical="top"/>
    </xf>
    <xf numFmtId="0" fontId="2" fillId="0" borderId="0" xfId="0" applyFont="1" applyAlignment="1">
      <alignment vertical="top" wrapText="1"/>
    </xf>
    <xf numFmtId="0" fontId="2" fillId="33" borderId="0" xfId="0" applyFont="1" applyFill="1" applyBorder="1" applyAlignment="1">
      <alignment vertical="top" wrapText="1"/>
    </xf>
    <xf numFmtId="0" fontId="2" fillId="33" borderId="18" xfId="0" applyFont="1" applyFill="1" applyBorder="1" applyAlignment="1">
      <alignment vertical="top" wrapText="1"/>
    </xf>
    <xf numFmtId="0" fontId="3" fillId="0" borderId="21" xfId="0" applyFont="1" applyBorder="1" applyAlignment="1">
      <alignment horizontal="center" vertical="top" wrapText="1"/>
    </xf>
    <xf numFmtId="0" fontId="2" fillId="0" borderId="24" xfId="0" applyFont="1" applyFill="1" applyBorder="1" applyAlignment="1">
      <alignment horizontal="left" vertical="top" wrapText="1"/>
    </xf>
    <xf numFmtId="0" fontId="3" fillId="0" borderId="0" xfId="0" applyFont="1" applyAlignment="1">
      <alignment/>
    </xf>
    <xf numFmtId="0" fontId="2" fillId="33" borderId="22" xfId="0" applyFont="1" applyFill="1" applyBorder="1" applyAlignment="1">
      <alignment vertical="top"/>
    </xf>
    <xf numFmtId="0" fontId="3" fillId="0" borderId="20" xfId="0" applyFont="1" applyBorder="1" applyAlignment="1">
      <alignment horizontal="center" vertical="top"/>
    </xf>
    <xf numFmtId="0" fontId="3" fillId="36" borderId="26" xfId="0" applyFont="1" applyFill="1" applyBorder="1" applyAlignment="1">
      <alignment horizontal="center" vertical="top"/>
    </xf>
    <xf numFmtId="0" fontId="3" fillId="0" borderId="26" xfId="0" applyFont="1" applyBorder="1" applyAlignment="1">
      <alignment horizontal="center" vertical="top"/>
    </xf>
    <xf numFmtId="0" fontId="2" fillId="33" borderId="18" xfId="0" applyFont="1" applyFill="1" applyBorder="1" applyAlignment="1">
      <alignment vertical="top"/>
    </xf>
    <xf numFmtId="0" fontId="2" fillId="33" borderId="0" xfId="0" applyFont="1" applyFill="1" applyBorder="1" applyAlignment="1">
      <alignment vertical="top"/>
    </xf>
    <xf numFmtId="0" fontId="2" fillId="33" borderId="15" xfId="0" applyFont="1" applyFill="1" applyBorder="1" applyAlignment="1">
      <alignment vertical="top"/>
    </xf>
    <xf numFmtId="0" fontId="2" fillId="33" borderId="23" xfId="0" applyFont="1" applyFill="1" applyBorder="1" applyAlignment="1">
      <alignment vertical="top"/>
    </xf>
    <xf numFmtId="0" fontId="2" fillId="33" borderId="24" xfId="0" applyFont="1" applyFill="1" applyBorder="1" applyAlignment="1">
      <alignment vertical="top"/>
    </xf>
    <xf numFmtId="0" fontId="2" fillId="0" borderId="10" xfId="0" applyFont="1" applyBorder="1" applyAlignment="1">
      <alignment horizontal="left" vertical="top" wrapText="1"/>
    </xf>
    <xf numFmtId="0" fontId="2" fillId="0" borderId="10" xfId="0" applyFont="1" applyBorder="1" applyAlignment="1">
      <alignment vertical="top"/>
    </xf>
    <xf numFmtId="0" fontId="2" fillId="0" borderId="10" xfId="0" applyFont="1" applyBorder="1" applyAlignment="1">
      <alignment horizontal="center" vertical="top"/>
    </xf>
    <xf numFmtId="0" fontId="2" fillId="36" borderId="10" xfId="0" applyFont="1" applyFill="1" applyBorder="1" applyAlignment="1">
      <alignment horizontal="center" vertical="top"/>
    </xf>
    <xf numFmtId="0" fontId="0" fillId="0" borderId="0" xfId="0" applyAlignment="1">
      <alignment horizontal="center"/>
    </xf>
    <xf numFmtId="0" fontId="2" fillId="0" borderId="0" xfId="0" applyFont="1" applyAlignment="1">
      <alignment/>
    </xf>
    <xf numFmtId="0" fontId="3" fillId="35" borderId="0" xfId="0" applyFont="1" applyFill="1" applyBorder="1" applyAlignment="1">
      <alignment horizontal="center" vertical="top"/>
    </xf>
    <xf numFmtId="0" fontId="3" fillId="35" borderId="0" xfId="0" applyFont="1" applyFill="1" applyBorder="1" applyAlignment="1" quotePrefix="1">
      <alignment horizontal="center" vertical="top"/>
    </xf>
    <xf numFmtId="0" fontId="0" fillId="0" borderId="0" xfId="0" applyBorder="1" applyAlignment="1">
      <alignment horizontal="center"/>
    </xf>
    <xf numFmtId="0" fontId="5" fillId="0" borderId="0" xfId="0" applyFont="1" applyBorder="1" applyAlignment="1">
      <alignment horizontal="center"/>
    </xf>
    <xf numFmtId="0" fontId="3" fillId="0" borderId="10" xfId="0" applyFont="1" applyFill="1" applyBorder="1" applyAlignment="1">
      <alignment/>
    </xf>
    <xf numFmtId="0" fontId="2" fillId="0" borderId="26" xfId="0" applyFont="1" applyFill="1" applyBorder="1" applyAlignment="1">
      <alignment/>
    </xf>
    <xf numFmtId="0" fontId="2" fillId="0" borderId="25" xfId="0" applyFont="1" applyFill="1" applyBorder="1" applyAlignment="1">
      <alignment/>
    </xf>
    <xf numFmtId="0" fontId="2" fillId="0" borderId="21" xfId="0" applyFont="1" applyFill="1" applyBorder="1" applyAlignment="1">
      <alignment/>
    </xf>
    <xf numFmtId="0" fontId="3" fillId="35" borderId="0" xfId="0" applyFont="1" applyFill="1" applyBorder="1" applyAlignment="1">
      <alignment horizontal="left" vertical="top"/>
    </xf>
    <xf numFmtId="0" fontId="0" fillId="0" borderId="0" xfId="0" applyBorder="1" applyAlignment="1">
      <alignment/>
    </xf>
    <xf numFmtId="0" fontId="6" fillId="0" borderId="0" xfId="46" applyBorder="1" applyAlignment="1" applyProtection="1">
      <alignment horizontal="center"/>
      <protection/>
    </xf>
    <xf numFmtId="0" fontId="6" fillId="0" borderId="0" xfId="46" applyFont="1" applyBorder="1" applyAlignment="1" applyProtection="1">
      <alignment horizontal="center"/>
      <protection/>
    </xf>
    <xf numFmtId="0" fontId="8" fillId="0" borderId="0" xfId="0" applyFont="1" applyBorder="1" applyAlignment="1">
      <alignment horizontal="center"/>
    </xf>
    <xf numFmtId="0" fontId="9" fillId="0" borderId="0" xfId="0" applyFont="1" applyBorder="1" applyAlignment="1">
      <alignment horizontal="right"/>
    </xf>
    <xf numFmtId="0" fontId="10" fillId="35" borderId="0" xfId="0" applyFont="1" applyFill="1" applyAlignment="1">
      <alignment vertical="top"/>
    </xf>
    <xf numFmtId="0" fontId="11" fillId="0" borderId="0" xfId="0" applyFont="1" applyAlignment="1">
      <alignment vertical="top"/>
    </xf>
    <xf numFmtId="0" fontId="10" fillId="35" borderId="0" xfId="0" applyFont="1" applyFill="1" applyAlignment="1" quotePrefix="1">
      <alignment vertical="top"/>
    </xf>
    <xf numFmtId="0" fontId="11" fillId="0" borderId="0" xfId="0" applyFont="1" applyBorder="1" applyAlignment="1">
      <alignment horizontal="justify" vertical="top" wrapText="1"/>
    </xf>
    <xf numFmtId="0" fontId="2" fillId="0" borderId="10" xfId="0" applyFont="1" applyFill="1" applyBorder="1" applyAlignment="1" quotePrefix="1">
      <alignment horizontal="left" vertical="top" wrapText="1"/>
    </xf>
    <xf numFmtId="0" fontId="11" fillId="35" borderId="0" xfId="0" applyFont="1" applyFill="1" applyAlignment="1">
      <alignment vertical="top"/>
    </xf>
    <xf numFmtId="0" fontId="10" fillId="35" borderId="0" xfId="0" applyFont="1" applyFill="1" applyBorder="1" applyAlignment="1">
      <alignment vertical="top"/>
    </xf>
    <xf numFmtId="0" fontId="11" fillId="35" borderId="0" xfId="0" applyFont="1" applyFill="1" applyBorder="1" applyAlignment="1">
      <alignment vertical="top"/>
    </xf>
    <xf numFmtId="0" fontId="10" fillId="35" borderId="0" xfId="0" applyFont="1" applyFill="1" applyBorder="1" applyAlignment="1">
      <alignment horizontal="justify" vertical="top" wrapText="1"/>
    </xf>
    <xf numFmtId="0" fontId="5" fillId="33" borderId="0" xfId="0" applyFont="1" applyFill="1" applyBorder="1" applyAlignment="1">
      <alignment/>
    </xf>
    <xf numFmtId="0" fontId="5" fillId="0" borderId="0" xfId="0" applyFont="1" applyAlignment="1">
      <alignment/>
    </xf>
    <xf numFmtId="0" fontId="3" fillId="0" borderId="0" xfId="0" applyFont="1" applyAlignment="1">
      <alignment vertical="top" wrapText="1"/>
    </xf>
    <xf numFmtId="0" fontId="5" fillId="33" borderId="13" xfId="0" applyFont="1" applyFill="1" applyBorder="1" applyAlignment="1">
      <alignment/>
    </xf>
    <xf numFmtId="0" fontId="5" fillId="33" borderId="23" xfId="0" applyFont="1" applyFill="1" applyBorder="1" applyAlignment="1">
      <alignment/>
    </xf>
    <xf numFmtId="0" fontId="11" fillId="0" borderId="18" xfId="0" applyFont="1" applyBorder="1" applyAlignment="1">
      <alignment horizontal="justify" vertical="top" wrapText="1"/>
    </xf>
    <xf numFmtId="0" fontId="3" fillId="0" borderId="20" xfId="0" applyFont="1" applyBorder="1" applyAlignment="1">
      <alignment horizontal="center" vertical="center" wrapText="1"/>
    </xf>
    <xf numFmtId="0" fontId="2" fillId="33" borderId="22" xfId="0" applyFont="1" applyFill="1" applyBorder="1" applyAlignment="1">
      <alignment vertical="center"/>
    </xf>
    <xf numFmtId="0" fontId="3" fillId="36" borderId="10" xfId="0" applyFont="1" applyFill="1" applyBorder="1" applyAlignment="1">
      <alignment horizontal="center" vertical="center"/>
    </xf>
    <xf numFmtId="0" fontId="2" fillId="33" borderId="18" xfId="0" applyFont="1" applyFill="1" applyBorder="1" applyAlignment="1">
      <alignment vertical="center"/>
    </xf>
    <xf numFmtId="0" fontId="2" fillId="0" borderId="0" xfId="0" applyFont="1" applyAlignment="1">
      <alignment vertical="center"/>
    </xf>
    <xf numFmtId="0" fontId="3" fillId="0" borderId="16" xfId="0" applyFont="1" applyFill="1" applyBorder="1" applyAlignment="1">
      <alignment horizontal="left" vertical="top" wrapText="1"/>
    </xf>
    <xf numFmtId="0" fontId="3" fillId="35" borderId="16" xfId="0" applyFont="1" applyFill="1" applyBorder="1" applyAlignment="1">
      <alignment vertical="center" wrapText="1"/>
    </xf>
    <xf numFmtId="1" fontId="3" fillId="0" borderId="10" xfId="0" applyNumberFormat="1" applyFont="1" applyBorder="1" applyAlignment="1">
      <alignment horizontal="center" vertical="center"/>
    </xf>
    <xf numFmtId="0" fontId="3" fillId="37"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13" fillId="0" borderId="10" xfId="0" applyFont="1" applyBorder="1" applyAlignment="1">
      <alignment/>
    </xf>
    <xf numFmtId="0" fontId="11" fillId="0" borderId="0" xfId="0" applyFont="1" applyAlignment="1">
      <alignment horizontal="left" vertical="top" indent="4"/>
    </xf>
    <xf numFmtId="0" fontId="11" fillId="0" borderId="0" xfId="0" applyFont="1" applyFill="1" applyAlignment="1">
      <alignment vertical="top"/>
    </xf>
    <xf numFmtId="0" fontId="11" fillId="0" borderId="0" xfId="0" applyFont="1" applyFill="1" applyAlignment="1">
      <alignment horizontal="left" vertical="top" indent="4"/>
    </xf>
    <xf numFmtId="0" fontId="8" fillId="0" borderId="0" xfId="0" applyFont="1" applyBorder="1" applyAlignment="1">
      <alignment horizontal="right"/>
    </xf>
    <xf numFmtId="0" fontId="15" fillId="0" borderId="0" xfId="0" applyFont="1" applyBorder="1" applyAlignment="1">
      <alignment horizontal="right"/>
    </xf>
    <xf numFmtId="0" fontId="15" fillId="0" borderId="0" xfId="0" applyFont="1" applyBorder="1" applyAlignment="1">
      <alignment horizontal="center"/>
    </xf>
    <xf numFmtId="0" fontId="16" fillId="0" borderId="0" xfId="0" applyFont="1" applyAlignment="1">
      <alignment/>
    </xf>
    <xf numFmtId="0" fontId="7" fillId="38" borderId="10" xfId="0" applyFont="1" applyFill="1" applyBorder="1" applyAlignment="1">
      <alignment horizontal="center"/>
    </xf>
    <xf numFmtId="0" fontId="17" fillId="0" borderId="10" xfId="0" applyFont="1" applyBorder="1" applyAlignment="1">
      <alignment horizontal="center"/>
    </xf>
    <xf numFmtId="0" fontId="3" fillId="34" borderId="19" xfId="0" applyFont="1" applyFill="1" applyBorder="1" applyAlignment="1">
      <alignment vertical="top" wrapText="1"/>
    </xf>
    <xf numFmtId="0" fontId="2" fillId="0" borderId="21" xfId="0" applyFont="1" applyFill="1" applyBorder="1" applyAlignment="1" quotePrefix="1">
      <alignment horizontal="left" vertical="top"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quotePrefix="1">
      <alignment horizontal="left" vertical="top" wrapText="1"/>
    </xf>
    <xf numFmtId="0" fontId="3" fillId="0" borderId="10" xfId="0" applyFont="1" applyFill="1" applyBorder="1" applyAlignment="1">
      <alignment horizontal="center" vertical="center" wrapText="1"/>
    </xf>
    <xf numFmtId="0" fontId="8" fillId="0" borderId="0" xfId="0" applyFont="1" applyFill="1" applyBorder="1" applyAlignment="1">
      <alignment horizontal="left" vertical="top"/>
    </xf>
    <xf numFmtId="0" fontId="21" fillId="39" borderId="26" xfId="0" applyFont="1" applyFill="1" applyBorder="1" applyAlignment="1" quotePrefix="1">
      <alignment horizontal="center" vertical="center" wrapText="1"/>
    </xf>
    <xf numFmtId="0" fontId="21" fillId="39" borderId="10" xfId="0" applyFont="1" applyFill="1" applyBorder="1" applyAlignment="1">
      <alignment vertical="center" wrapText="1"/>
    </xf>
    <xf numFmtId="0" fontId="2" fillId="0" borderId="0" xfId="0" applyFont="1" applyAlignment="1">
      <alignment wrapText="1"/>
    </xf>
    <xf numFmtId="0" fontId="4" fillId="0" borderId="10" xfId="0" applyFont="1" applyFill="1" applyBorder="1" applyAlignment="1">
      <alignment vertical="center" wrapText="1"/>
    </xf>
    <xf numFmtId="0" fontId="10" fillId="35" borderId="0" xfId="0" applyFont="1" applyFill="1" applyAlignment="1">
      <alignment horizontal="left" vertical="top" wrapText="1" indent="4"/>
    </xf>
    <xf numFmtId="0" fontId="11" fillId="35" borderId="0" xfId="0" applyFont="1" applyFill="1" applyAlignment="1">
      <alignment horizontal="justify" vertical="top" wrapText="1"/>
    </xf>
    <xf numFmtId="0" fontId="11" fillId="35" borderId="0" xfId="0" applyFont="1" applyFill="1" applyAlignment="1">
      <alignment horizontal="left" vertical="top" wrapText="1" indent="4"/>
    </xf>
    <xf numFmtId="0" fontId="11" fillId="35" borderId="0" xfId="0" applyFont="1" applyFill="1" applyAlignment="1">
      <alignment horizontal="left" vertical="top" wrapText="1"/>
    </xf>
    <xf numFmtId="0" fontId="10" fillId="35" borderId="0" xfId="0" applyFont="1" applyFill="1" applyBorder="1" applyAlignment="1">
      <alignment horizontal="left" vertical="top" wrapText="1" indent="4"/>
    </xf>
    <xf numFmtId="0" fontId="11" fillId="35" borderId="0" xfId="0" applyFont="1" applyFill="1" applyBorder="1" applyAlignment="1">
      <alignment horizontal="left" vertical="top" wrapText="1" indent="4"/>
    </xf>
    <xf numFmtId="0" fontId="10" fillId="35" borderId="0" xfId="0" applyFont="1" applyFill="1" applyBorder="1" applyAlignment="1">
      <alignment horizontal="justify" vertical="top" wrapText="1"/>
    </xf>
    <xf numFmtId="0" fontId="10" fillId="0" borderId="0" xfId="0" applyFont="1" applyAlignment="1">
      <alignment horizontal="left" vertical="top" wrapText="1" indent="4"/>
    </xf>
    <xf numFmtId="0" fontId="11" fillId="0" borderId="0" xfId="0" applyFont="1" applyAlignment="1">
      <alignment horizontal="left" vertical="top" wrapText="1" indent="4"/>
    </xf>
    <xf numFmtId="0" fontId="11" fillId="35" borderId="0" xfId="0" applyFont="1" applyFill="1" applyBorder="1" applyAlignment="1">
      <alignment horizontal="justify" vertical="top" wrapText="1"/>
    </xf>
    <xf numFmtId="0" fontId="11" fillId="35" borderId="0" xfId="0" applyFont="1" applyFill="1" applyAlignment="1">
      <alignment horizontal="center" vertical="top"/>
    </xf>
    <xf numFmtId="0" fontId="11" fillId="0" borderId="0" xfId="0" applyFont="1" applyAlignment="1">
      <alignment horizontal="justify" vertical="top" wrapText="1"/>
    </xf>
    <xf numFmtId="0" fontId="11" fillId="0" borderId="22" xfId="0" applyFont="1" applyBorder="1" applyAlignment="1">
      <alignment horizontal="justify" vertical="top" wrapText="1"/>
    </xf>
    <xf numFmtId="0" fontId="11" fillId="0" borderId="0" xfId="0" applyFont="1" applyBorder="1" applyAlignment="1">
      <alignment horizontal="justify" vertical="top" wrapText="1"/>
    </xf>
    <xf numFmtId="0" fontId="11" fillId="0" borderId="23" xfId="0" applyFont="1" applyBorder="1" applyAlignment="1">
      <alignment horizontal="justify" vertical="top" wrapText="1"/>
    </xf>
    <xf numFmtId="0" fontId="11" fillId="0" borderId="24" xfId="0" applyFont="1" applyBorder="1" applyAlignment="1">
      <alignment horizontal="justify" vertical="top" wrapText="1"/>
    </xf>
    <xf numFmtId="0" fontId="11" fillId="0" borderId="15" xfId="0" applyFont="1" applyBorder="1" applyAlignment="1">
      <alignment horizontal="justify" vertical="top" wrapText="1"/>
    </xf>
    <xf numFmtId="0" fontId="10" fillId="0" borderId="11" xfId="0" applyFont="1" applyBorder="1" applyAlignment="1">
      <alignment horizontal="justify" vertical="top" wrapText="1"/>
    </xf>
    <xf numFmtId="0" fontId="10" fillId="0" borderId="13" xfId="0" applyFont="1" applyBorder="1" applyAlignment="1">
      <alignment horizontal="justify" vertical="top" wrapText="1"/>
    </xf>
    <xf numFmtId="0" fontId="10" fillId="0" borderId="14" xfId="0" applyFont="1" applyBorder="1" applyAlignment="1">
      <alignment horizontal="justify" vertical="top"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16" xfId="0" applyNumberFormat="1" applyFont="1" applyFill="1" applyBorder="1" applyAlignment="1">
      <alignment horizontal="left" vertical="center" wrapText="1"/>
    </xf>
    <xf numFmtId="0" fontId="4" fillId="0" borderId="19" xfId="0" applyNumberFormat="1" applyFont="1" applyFill="1" applyBorder="1" applyAlignment="1">
      <alignment horizontal="left" vertical="center" wrapText="1"/>
    </xf>
    <xf numFmtId="0" fontId="4" fillId="0" borderId="20" xfId="0" applyNumberFormat="1" applyFont="1" applyFill="1" applyBorder="1" applyAlignment="1">
      <alignment horizontal="left" vertical="center" wrapText="1"/>
    </xf>
    <xf numFmtId="0" fontId="3" fillId="33" borderId="16"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19" xfId="0" applyFont="1" applyFill="1" applyBorder="1" applyAlignment="1">
      <alignment horizontal="left" vertical="top" wrapText="1"/>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3">
    <dxf>
      <fill>
        <patternFill>
          <bgColor indexed="45"/>
        </patternFill>
      </fill>
    </dxf>
    <dxf>
      <fill>
        <patternFill>
          <bgColor indexed="52"/>
        </patternFill>
      </fill>
    </dxf>
    <dxf>
      <fill>
        <patternFill>
          <bgColor indexed="10"/>
        </patternFill>
      </fill>
    </dxf>
    <dxf>
      <fill>
        <patternFill>
          <bgColor indexed="50"/>
        </patternFill>
      </fill>
    </dxf>
    <dxf>
      <fill>
        <patternFill>
          <bgColor indexed="13"/>
        </patternFill>
      </fill>
    </dxf>
    <dxf>
      <fill>
        <patternFill>
          <bgColor indexed="52"/>
        </patternFill>
      </fill>
    </dxf>
    <dxf>
      <fill>
        <patternFill>
          <bgColor indexed="45"/>
        </patternFill>
      </fill>
    </dxf>
    <dxf>
      <fill>
        <patternFill>
          <bgColor indexed="52"/>
        </patternFill>
      </fill>
    </dxf>
    <dxf>
      <fill>
        <patternFill>
          <bgColor indexed="10"/>
        </patternFill>
      </fill>
    </dxf>
    <dxf>
      <fill>
        <patternFill>
          <bgColor indexed="10"/>
        </patternFill>
      </fill>
    </dxf>
    <dxf>
      <fill>
        <patternFill>
          <bgColor indexed="50"/>
        </patternFill>
      </fill>
    </dxf>
    <dxf>
      <fill>
        <patternFill>
          <bgColor indexed="13"/>
        </patternFill>
      </fill>
    </dxf>
    <dxf>
      <fill>
        <patternFill>
          <bgColor indexed="5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Puntajes por componente del sistema de control interno</a:t>
            </a:r>
          </a:p>
        </c:rich>
      </c:tx>
      <c:layout>
        <c:manualLayout>
          <c:xMode val="factor"/>
          <c:yMode val="factor"/>
          <c:x val="0.01625"/>
          <c:y val="0"/>
        </c:manualLayout>
      </c:layout>
      <c:spPr>
        <a:noFill/>
        <a:ln>
          <a:noFill/>
        </a:ln>
      </c:spPr>
    </c:title>
    <c:plotArea>
      <c:layout>
        <c:manualLayout>
          <c:xMode val="edge"/>
          <c:yMode val="edge"/>
          <c:x val="0.31825"/>
          <c:y val="0.289"/>
          <c:w val="0.363"/>
          <c:h val="0.536"/>
        </c:manualLayout>
      </c:layout>
      <c:radarChart>
        <c:radarStyle val="marker"/>
        <c:varyColors val="1"/>
        <c:ser>
          <c:idx val="0"/>
          <c:order val="0"/>
          <c:tx>
            <c:strRef>
              <c:f>Gráfico!$C$11</c:f>
              <c:strCache>
                <c:ptCount val="1"/>
                <c:pt idx="0">
                  <c:v>Puntaje</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a:effectLst>
                <a:outerShdw dist="35921" dir="2700000" algn="br">
                  <a:prstClr val="black"/>
                </a:outerShdw>
              </a:effectLst>
            </c:spPr>
          </c:marker>
          <c:dPt>
            <c:idx val="0"/>
            <c:spPr>
              <a:ln w="25400">
                <a:solidFill>
                  <a:srgbClr val="008080"/>
                </a:solidFill>
              </a:ln>
              <a:effectLst>
                <a:outerShdw dist="35921" dir="2700000" algn="br">
                  <a:prstClr val="black"/>
                </a:outerShdw>
              </a:effectLst>
            </c:spPr>
            <c:marker>
              <c:size val="7"/>
              <c:spPr>
                <a:solidFill>
                  <a:srgbClr val="000080"/>
                </a:solidFill>
                <a:ln>
                  <a:solidFill>
                    <a:srgbClr val="000080"/>
                  </a:solidFill>
                </a:ln>
                <a:effectLst>
                  <a:outerShdw dist="35921" dir="2700000" algn="br">
                    <a:prstClr val="black"/>
                  </a:outerShdw>
                </a:effectLst>
              </c:spPr>
            </c:marker>
          </c:dPt>
          <c:dPt>
            <c:idx val="1"/>
            <c:spPr>
              <a:ln w="25400">
                <a:solidFill>
                  <a:srgbClr val="008080"/>
                </a:solidFill>
              </a:ln>
              <a:effectLst>
                <a:outerShdw dist="35921" dir="2700000" algn="br">
                  <a:prstClr val="black"/>
                </a:outerShdw>
              </a:effectLst>
            </c:spPr>
            <c:marker>
              <c:symbol val="square"/>
              <c:size val="7"/>
              <c:spPr>
                <a:solidFill>
                  <a:srgbClr val="FF00FF"/>
                </a:solidFill>
                <a:ln>
                  <a:solidFill>
                    <a:srgbClr val="FF00FF"/>
                  </a:solidFill>
                </a:ln>
                <a:effectLst>
                  <a:outerShdw dist="35921" dir="2700000" algn="br">
                    <a:prstClr val="black"/>
                  </a:outerShdw>
                </a:effectLst>
              </c:spPr>
            </c:marker>
          </c:dPt>
          <c:dPt>
            <c:idx val="2"/>
            <c:spPr>
              <a:ln w="25400">
                <a:solidFill>
                  <a:srgbClr val="008080"/>
                </a:solidFill>
              </a:ln>
              <a:effectLst>
                <a:outerShdw dist="35921" dir="2700000" algn="br">
                  <a:prstClr val="black"/>
                </a:outerShdw>
              </a:effectLst>
            </c:spPr>
            <c:marker>
              <c:symbol val="triangle"/>
              <c:size val="7"/>
              <c:spPr>
                <a:solidFill>
                  <a:srgbClr val="FFFF00"/>
                </a:solidFill>
                <a:ln>
                  <a:solidFill>
                    <a:srgbClr val="FFFF00"/>
                  </a:solidFill>
                </a:ln>
                <a:effectLst>
                  <a:outerShdw dist="35921" dir="2700000" algn="br">
                    <a:prstClr val="black"/>
                  </a:outerShdw>
                </a:effectLst>
              </c:spPr>
            </c:marker>
          </c:dPt>
          <c:dPt>
            <c:idx val="3"/>
            <c:spPr>
              <a:ln w="25400">
                <a:solidFill>
                  <a:srgbClr val="008080"/>
                </a:solidFill>
              </a:ln>
              <a:effectLst>
                <a:outerShdw dist="35921" dir="2700000" algn="br">
                  <a:prstClr val="black"/>
                </a:outerShdw>
              </a:effectLst>
            </c:spPr>
            <c:marker>
              <c:symbol val="x"/>
              <c:size val="7"/>
              <c:spPr>
                <a:noFill/>
                <a:ln>
                  <a:solidFill>
                    <a:srgbClr val="00FFFF"/>
                  </a:solidFill>
                </a:ln>
                <a:effectLst>
                  <a:outerShdw dist="35921" dir="2700000" algn="br">
                    <a:prstClr val="black"/>
                  </a:outerShdw>
                </a:effectLst>
              </c:spPr>
            </c:marker>
          </c:dPt>
          <c:dPt>
            <c:idx val="4"/>
            <c:spPr>
              <a:ln w="25400">
                <a:solidFill>
                  <a:srgbClr val="008080"/>
                </a:solidFill>
              </a:ln>
              <a:effectLst>
                <a:outerShdw dist="35921" dir="2700000" algn="br">
                  <a:prstClr val="black"/>
                </a:outerShdw>
              </a:effectLst>
            </c:spPr>
            <c:marker>
              <c:symbol val="star"/>
              <c:size val="7"/>
              <c:spPr>
                <a:noFill/>
                <a:ln>
                  <a:solidFill>
                    <a:srgbClr val="800080"/>
                  </a:solidFill>
                </a:ln>
                <a:effectLst>
                  <a:outerShdw dist="35921" dir="2700000" algn="br">
                    <a:prstClr val="black"/>
                  </a:outerShdw>
                </a:effectLst>
              </c:spPr>
            </c:marker>
          </c:dPt>
          <c:cat>
            <c:strRef>
              <c:f>Gráfico!$B$12:$B$16</c:f>
              <c:strCache/>
            </c:strRef>
          </c:cat>
          <c:val>
            <c:numRef>
              <c:f>Gráfico!$C$12:$C$16</c:f>
              <c:numCache/>
            </c:numRef>
          </c:val>
        </c:ser>
        <c:axId val="41656434"/>
        <c:axId val="25606499"/>
      </c:radarChart>
      <c:catAx>
        <c:axId val="416564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008080"/>
                </a:solidFill>
                <a:latin typeface="Arial"/>
                <a:ea typeface="Arial"/>
                <a:cs typeface="Arial"/>
              </a:defRPr>
            </a:pPr>
          </a:p>
        </c:txPr>
        <c:crossAx val="25606499"/>
        <c:crosses val="autoZero"/>
        <c:auto val="0"/>
        <c:lblOffset val="100"/>
        <c:tickLblSkip val="1"/>
        <c:noMultiLvlLbl val="0"/>
      </c:catAx>
      <c:valAx>
        <c:axId val="25606499"/>
        <c:scaling>
          <c:orientation val="minMax"/>
        </c:scaling>
        <c:axPos val="l"/>
        <c:majorGridlines>
          <c:spPr>
            <a:ln w="3175">
              <a:solidFill>
                <a:srgbClr val="969696"/>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4165643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Presentaci&#243;n!A1" /><Relationship Id="rId2" Type="http://schemas.openxmlformats.org/officeDocument/2006/relationships/hyperlink" Target="#'1_Ambiente'!A1" /><Relationship Id="rId3" Type="http://schemas.openxmlformats.org/officeDocument/2006/relationships/hyperlink" Target="#'2_Riesgo'!A1" /><Relationship Id="rId4" Type="http://schemas.openxmlformats.org/officeDocument/2006/relationships/hyperlink" Target="#'3_Actividades'!A1" /><Relationship Id="rId5" Type="http://schemas.openxmlformats.org/officeDocument/2006/relationships/hyperlink" Target="#'4_Sistemas'!A1" /><Relationship Id="rId6" Type="http://schemas.openxmlformats.org/officeDocument/2006/relationships/hyperlink" Target="#'5_Seguimiento'!A1" /><Relationship Id="rId7" Type="http://schemas.openxmlformats.org/officeDocument/2006/relationships/hyperlink" Target="#Puntajes!A1" /><Relationship Id="rId8" Type="http://schemas.openxmlformats.org/officeDocument/2006/relationships/hyperlink" Target="#Gr&#225;fico!A1" /><Relationship Id="rId9" Type="http://schemas.openxmlformats.org/officeDocument/2006/relationships/hyperlink" Target="#An&#225;lisis!A1" /><Relationship Id="rId10" Type="http://schemas.openxmlformats.org/officeDocument/2006/relationships/hyperlink" Target="#Enunciados!A1" /><Relationship Id="rId11" Type="http://schemas.openxmlformats.org/officeDocument/2006/relationships/hyperlink" Target="#Instrucciones!A1" /><Relationship Id="rId12" Type="http://schemas.openxmlformats.org/officeDocument/2006/relationships/hyperlink" Target="#'Marco de aplicaci&#243;n'!A1" /></Relationships>
</file>

<file path=xl/drawings/_rels/drawing10.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An&#225;lisis!A1" /><Relationship Id="rId3" Type="http://schemas.openxmlformats.org/officeDocument/2006/relationships/hyperlink" Target="#Enunciados!A1" /><Relationship Id="rId4" Type="http://schemas.openxmlformats.org/officeDocument/2006/relationships/hyperlink" Target="#Gr&#225;fico!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250; Principal'!A1" /><Relationship Id="rId3" Type="http://schemas.openxmlformats.org/officeDocument/2006/relationships/hyperlink" Target="#An&#225;lisis!A1" /><Relationship Id="rId4" Type="http://schemas.openxmlformats.org/officeDocument/2006/relationships/hyperlink" Target="#Enunciados!A1" /><Relationship Id="rId5" Type="http://schemas.openxmlformats.org/officeDocument/2006/relationships/hyperlink" Target="#Puntajes!A1" /></Relationships>
</file>

<file path=xl/drawings/_rels/drawing12.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Gr&#225;fico!A1" /><Relationship Id="rId3" Type="http://schemas.openxmlformats.org/officeDocument/2006/relationships/hyperlink" Target="#Enunciados!A1" /><Relationship Id="rId4" Type="http://schemas.openxmlformats.org/officeDocument/2006/relationships/hyperlink" Target="#Puntajes!A1" /></Relationships>
</file>

<file path=xl/drawings/_rels/drawing13.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2.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3.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4.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5.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2_Riesgo'!A1" /><Relationship Id="rId3" Type="http://schemas.openxmlformats.org/officeDocument/2006/relationships/hyperlink" Target="#Enunciados!A1" /></Relationships>
</file>

<file path=xl/drawings/_rels/drawing6.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3_Actividades'!A1" /><Relationship Id="rId3" Type="http://schemas.openxmlformats.org/officeDocument/2006/relationships/hyperlink" Target="#Enunciados!A1" /><Relationship Id="rId4" Type="http://schemas.openxmlformats.org/officeDocument/2006/relationships/hyperlink" Target="#'1_Ambiente'!A1" /></Relationships>
</file>

<file path=xl/drawings/_rels/drawing7.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4_Sistemas'!A1" /><Relationship Id="rId3" Type="http://schemas.openxmlformats.org/officeDocument/2006/relationships/hyperlink" Target="#Enunciados!A1" /><Relationship Id="rId4" Type="http://schemas.openxmlformats.org/officeDocument/2006/relationships/hyperlink" Target="#'2_Riesgo'!A1" /></Relationships>
</file>

<file path=xl/drawings/_rels/drawing8.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5_Seguimiento'!A1" /><Relationship Id="rId3" Type="http://schemas.openxmlformats.org/officeDocument/2006/relationships/hyperlink" Target="#Enunciados!A1" /><Relationship Id="rId4" Type="http://schemas.openxmlformats.org/officeDocument/2006/relationships/hyperlink" Target="#'3_Actividades'!A1" /></Relationships>
</file>

<file path=xl/drawings/_rels/drawing9.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Puntajes!A1" /><Relationship Id="rId3" Type="http://schemas.openxmlformats.org/officeDocument/2006/relationships/hyperlink" Target="#Enunciados!A1" /><Relationship Id="rId4" Type="http://schemas.openxmlformats.org/officeDocument/2006/relationships/hyperlink" Target="#'4_Sistema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95250</xdr:rowOff>
    </xdr:from>
    <xdr:to>
      <xdr:col>2</xdr:col>
      <xdr:colOff>123825</xdr:colOff>
      <xdr:row>9</xdr:row>
      <xdr:rowOff>9525</xdr:rowOff>
    </xdr:to>
    <xdr:sp>
      <xdr:nvSpPr>
        <xdr:cNvPr id="1" name="AutoShape 1"/>
        <xdr:cNvSpPr>
          <a:spLocks/>
        </xdr:cNvSpPr>
      </xdr:nvSpPr>
      <xdr:spPr>
        <a:xfrm>
          <a:off x="238125" y="942975"/>
          <a:ext cx="5076825" cy="5619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MODELO DE MADUREZ  
</a:t>
          </a:r>
          <a:r>
            <a:rPr lang="en-US" cap="none" sz="1200" b="1" i="0" u="none" baseline="0">
              <a:solidFill>
                <a:srgbClr val="FFFFFF"/>
              </a:solidFill>
              <a:latin typeface="Arial"/>
              <a:ea typeface="Arial"/>
              <a:cs typeface="Arial"/>
            </a:rPr>
            <a:t>SISTEMA DE CONTROL INTERNO INSTITUCIONAL</a:t>
          </a:r>
        </a:p>
      </xdr:txBody>
    </xdr:sp>
    <xdr:clientData/>
  </xdr:twoCellAnchor>
  <xdr:twoCellAnchor>
    <xdr:from>
      <xdr:col>1</xdr:col>
      <xdr:colOff>28575</xdr:colOff>
      <xdr:row>13</xdr:row>
      <xdr:rowOff>76200</xdr:rowOff>
    </xdr:from>
    <xdr:to>
      <xdr:col>2</xdr:col>
      <xdr:colOff>152400</xdr:colOff>
      <xdr:row>54</xdr:row>
      <xdr:rowOff>123825</xdr:rowOff>
    </xdr:to>
    <xdr:sp>
      <xdr:nvSpPr>
        <xdr:cNvPr id="2" name="AutoShape 3"/>
        <xdr:cNvSpPr>
          <a:spLocks noChangeAspect="1"/>
        </xdr:cNvSpPr>
      </xdr:nvSpPr>
      <xdr:spPr>
        <a:xfrm>
          <a:off x="209550" y="2257425"/>
          <a:ext cx="5133975" cy="66865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14</xdr:row>
      <xdr:rowOff>95250</xdr:rowOff>
    </xdr:from>
    <xdr:to>
      <xdr:col>1</xdr:col>
      <xdr:colOff>4762500</xdr:colOff>
      <xdr:row>17</xdr:row>
      <xdr:rowOff>0</xdr:rowOff>
    </xdr:to>
    <xdr:sp>
      <xdr:nvSpPr>
        <xdr:cNvPr id="3" name="AutoShape 4">
          <a:hlinkClick r:id="rId1"/>
        </xdr:cNvPr>
        <xdr:cNvSpPr>
          <a:spLocks/>
        </xdr:cNvSpPr>
      </xdr:nvSpPr>
      <xdr:spPr>
        <a:xfrm>
          <a:off x="619125" y="243840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Presentación</a:t>
          </a:r>
        </a:p>
      </xdr:txBody>
    </xdr:sp>
    <xdr:clientData/>
  </xdr:twoCellAnchor>
  <xdr:twoCellAnchor>
    <xdr:from>
      <xdr:col>1</xdr:col>
      <xdr:colOff>428625</xdr:colOff>
      <xdr:row>25</xdr:row>
      <xdr:rowOff>133350</xdr:rowOff>
    </xdr:from>
    <xdr:to>
      <xdr:col>1</xdr:col>
      <xdr:colOff>4752975</xdr:colOff>
      <xdr:row>39</xdr:row>
      <xdr:rowOff>133350</xdr:rowOff>
    </xdr:to>
    <xdr:sp>
      <xdr:nvSpPr>
        <xdr:cNvPr id="4" name="AutoShape 6"/>
        <xdr:cNvSpPr>
          <a:spLocks/>
        </xdr:cNvSpPr>
      </xdr:nvSpPr>
      <xdr:spPr>
        <a:xfrm>
          <a:off x="609600" y="4257675"/>
          <a:ext cx="4324350" cy="2266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29</xdr:row>
      <xdr:rowOff>0</xdr:rowOff>
    </xdr:from>
    <xdr:to>
      <xdr:col>1</xdr:col>
      <xdr:colOff>4029075</xdr:colOff>
      <xdr:row>30</xdr:row>
      <xdr:rowOff>76200</xdr:rowOff>
    </xdr:to>
    <xdr:sp>
      <xdr:nvSpPr>
        <xdr:cNvPr id="5" name="AutoShape 8">
          <a:hlinkClick r:id="rId2"/>
        </xdr:cNvPr>
        <xdr:cNvSpPr>
          <a:spLocks/>
        </xdr:cNvSpPr>
      </xdr:nvSpPr>
      <xdr:spPr>
        <a:xfrm>
          <a:off x="1333500" y="4772025"/>
          <a:ext cx="2876550" cy="2381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1 : Ambiente de control</a:t>
          </a:r>
        </a:p>
      </xdr:txBody>
    </xdr:sp>
    <xdr:clientData/>
  </xdr:twoCellAnchor>
  <xdr:twoCellAnchor>
    <xdr:from>
      <xdr:col>1</xdr:col>
      <xdr:colOff>1152525</xdr:colOff>
      <xdr:row>30</xdr:row>
      <xdr:rowOff>142875</xdr:rowOff>
    </xdr:from>
    <xdr:to>
      <xdr:col>1</xdr:col>
      <xdr:colOff>4029075</xdr:colOff>
      <xdr:row>32</xdr:row>
      <xdr:rowOff>95250</xdr:rowOff>
    </xdr:to>
    <xdr:sp>
      <xdr:nvSpPr>
        <xdr:cNvPr id="6" name="AutoShape 9">
          <a:hlinkClick r:id="rId3"/>
        </xdr:cNvPr>
        <xdr:cNvSpPr>
          <a:spLocks/>
        </xdr:cNvSpPr>
      </xdr:nvSpPr>
      <xdr:spPr>
        <a:xfrm>
          <a:off x="1333500" y="507682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2 : Valoración del riesgo</a:t>
          </a:r>
        </a:p>
      </xdr:txBody>
    </xdr:sp>
    <xdr:clientData/>
  </xdr:twoCellAnchor>
  <xdr:twoCellAnchor>
    <xdr:from>
      <xdr:col>1</xdr:col>
      <xdr:colOff>1152525</xdr:colOff>
      <xdr:row>32</xdr:row>
      <xdr:rowOff>152400</xdr:rowOff>
    </xdr:from>
    <xdr:to>
      <xdr:col>1</xdr:col>
      <xdr:colOff>4029075</xdr:colOff>
      <xdr:row>34</xdr:row>
      <xdr:rowOff>104775</xdr:rowOff>
    </xdr:to>
    <xdr:sp>
      <xdr:nvSpPr>
        <xdr:cNvPr id="7" name="AutoShape 10">
          <a:hlinkClick r:id="rId4"/>
        </xdr:cNvPr>
        <xdr:cNvSpPr>
          <a:spLocks/>
        </xdr:cNvSpPr>
      </xdr:nvSpPr>
      <xdr:spPr>
        <a:xfrm>
          <a:off x="1333500" y="5410200"/>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3 : Actividades de control</a:t>
          </a:r>
        </a:p>
      </xdr:txBody>
    </xdr:sp>
    <xdr:clientData/>
  </xdr:twoCellAnchor>
  <xdr:twoCellAnchor>
    <xdr:from>
      <xdr:col>1</xdr:col>
      <xdr:colOff>1152525</xdr:colOff>
      <xdr:row>35</xdr:row>
      <xdr:rowOff>9525</xdr:rowOff>
    </xdr:from>
    <xdr:to>
      <xdr:col>1</xdr:col>
      <xdr:colOff>4029075</xdr:colOff>
      <xdr:row>36</xdr:row>
      <xdr:rowOff>114300</xdr:rowOff>
    </xdr:to>
    <xdr:sp>
      <xdr:nvSpPr>
        <xdr:cNvPr id="8" name="AutoShape 11">
          <a:hlinkClick r:id="rId5"/>
        </xdr:cNvPr>
        <xdr:cNvSpPr>
          <a:spLocks/>
        </xdr:cNvSpPr>
      </xdr:nvSpPr>
      <xdr:spPr>
        <a:xfrm>
          <a:off x="1333500" y="5753100"/>
          <a:ext cx="2876550" cy="266700"/>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4 : Sistemas de información</a:t>
          </a:r>
        </a:p>
      </xdr:txBody>
    </xdr:sp>
    <xdr:clientData/>
  </xdr:twoCellAnchor>
  <xdr:twoCellAnchor>
    <xdr:from>
      <xdr:col>1</xdr:col>
      <xdr:colOff>1152525</xdr:colOff>
      <xdr:row>37</xdr:row>
      <xdr:rowOff>19050</xdr:rowOff>
    </xdr:from>
    <xdr:to>
      <xdr:col>1</xdr:col>
      <xdr:colOff>4029075</xdr:colOff>
      <xdr:row>38</xdr:row>
      <xdr:rowOff>133350</xdr:rowOff>
    </xdr:to>
    <xdr:sp>
      <xdr:nvSpPr>
        <xdr:cNvPr id="9" name="AutoShape 12">
          <a:hlinkClick r:id="rId6"/>
        </xdr:cNvPr>
        <xdr:cNvSpPr>
          <a:spLocks/>
        </xdr:cNvSpPr>
      </xdr:nvSpPr>
      <xdr:spPr>
        <a:xfrm>
          <a:off x="1333500" y="608647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5 : Seguimiento del SCI</a:t>
          </a:r>
        </a:p>
      </xdr:txBody>
    </xdr:sp>
    <xdr:clientData/>
  </xdr:twoCellAnchor>
  <xdr:twoCellAnchor>
    <xdr:from>
      <xdr:col>1</xdr:col>
      <xdr:colOff>1152525</xdr:colOff>
      <xdr:row>26</xdr:row>
      <xdr:rowOff>133350</xdr:rowOff>
    </xdr:from>
    <xdr:to>
      <xdr:col>1</xdr:col>
      <xdr:colOff>4029075</xdr:colOff>
      <xdr:row>28</xdr:row>
      <xdr:rowOff>28575</xdr:rowOff>
    </xdr:to>
    <xdr:sp>
      <xdr:nvSpPr>
        <xdr:cNvPr id="10" name="Text Box 13"/>
        <xdr:cNvSpPr txBox="1">
          <a:spLocks noChangeArrowheads="1"/>
        </xdr:cNvSpPr>
      </xdr:nvSpPr>
      <xdr:spPr>
        <a:xfrm>
          <a:off x="1333500" y="4419600"/>
          <a:ext cx="2876550" cy="219075"/>
        </a:xfrm>
        <a:prstGeom prst="rect">
          <a:avLst/>
        </a:prstGeom>
        <a:solidFill>
          <a:srgbClr val="FFFFFF"/>
        </a:solidFill>
        <a:ln w="9525" cmpd="sng">
          <a:noFill/>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Cuestionarios del modelo</a:t>
          </a:r>
        </a:p>
      </xdr:txBody>
    </xdr:sp>
    <xdr:clientData/>
  </xdr:twoCellAnchor>
  <xdr:twoCellAnchor>
    <xdr:from>
      <xdr:col>1</xdr:col>
      <xdr:colOff>438150</xdr:colOff>
      <xdr:row>40</xdr:row>
      <xdr:rowOff>104775</xdr:rowOff>
    </xdr:from>
    <xdr:to>
      <xdr:col>1</xdr:col>
      <xdr:colOff>4762500</xdr:colOff>
      <xdr:row>50</xdr:row>
      <xdr:rowOff>66675</xdr:rowOff>
    </xdr:to>
    <xdr:sp>
      <xdr:nvSpPr>
        <xdr:cNvPr id="11" name="AutoShape 14"/>
        <xdr:cNvSpPr>
          <a:spLocks/>
        </xdr:cNvSpPr>
      </xdr:nvSpPr>
      <xdr:spPr>
        <a:xfrm>
          <a:off x="619125" y="6657975"/>
          <a:ext cx="4324350" cy="15811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43</xdr:row>
      <xdr:rowOff>85725</xdr:rowOff>
    </xdr:from>
    <xdr:to>
      <xdr:col>1</xdr:col>
      <xdr:colOff>4038600</xdr:colOff>
      <xdr:row>45</xdr:row>
      <xdr:rowOff>38100</xdr:rowOff>
    </xdr:to>
    <xdr:sp>
      <xdr:nvSpPr>
        <xdr:cNvPr id="12" name="AutoShape 15">
          <a:hlinkClick r:id="rId7"/>
        </xdr:cNvPr>
        <xdr:cNvSpPr>
          <a:spLocks/>
        </xdr:cNvSpPr>
      </xdr:nvSpPr>
      <xdr:spPr>
        <a:xfrm>
          <a:off x="1343025" y="7124700"/>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Detalle de puntajes</a:t>
          </a:r>
        </a:p>
      </xdr:txBody>
    </xdr:sp>
    <xdr:clientData/>
  </xdr:twoCellAnchor>
  <xdr:twoCellAnchor>
    <xdr:from>
      <xdr:col>1</xdr:col>
      <xdr:colOff>1162050</xdr:colOff>
      <xdr:row>45</xdr:row>
      <xdr:rowOff>95250</xdr:rowOff>
    </xdr:from>
    <xdr:to>
      <xdr:col>1</xdr:col>
      <xdr:colOff>4038600</xdr:colOff>
      <xdr:row>47</xdr:row>
      <xdr:rowOff>47625</xdr:rowOff>
    </xdr:to>
    <xdr:sp>
      <xdr:nvSpPr>
        <xdr:cNvPr id="13" name="AutoShape 16">
          <a:hlinkClick r:id="rId8"/>
        </xdr:cNvPr>
        <xdr:cNvSpPr>
          <a:spLocks/>
        </xdr:cNvSpPr>
      </xdr:nvSpPr>
      <xdr:spPr>
        <a:xfrm>
          <a:off x="1343025" y="745807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Representación gráfica</a:t>
          </a:r>
        </a:p>
      </xdr:txBody>
    </xdr:sp>
    <xdr:clientData/>
  </xdr:twoCellAnchor>
  <xdr:twoCellAnchor>
    <xdr:from>
      <xdr:col>1</xdr:col>
      <xdr:colOff>1162050</xdr:colOff>
      <xdr:row>47</xdr:row>
      <xdr:rowOff>114300</xdr:rowOff>
    </xdr:from>
    <xdr:to>
      <xdr:col>1</xdr:col>
      <xdr:colOff>4038600</xdr:colOff>
      <xdr:row>49</xdr:row>
      <xdr:rowOff>66675</xdr:rowOff>
    </xdr:to>
    <xdr:sp>
      <xdr:nvSpPr>
        <xdr:cNvPr id="14" name="AutoShape 17">
          <a:hlinkClick r:id="rId9"/>
        </xdr:cNvPr>
        <xdr:cNvSpPr>
          <a:spLocks/>
        </xdr:cNvSpPr>
      </xdr:nvSpPr>
      <xdr:spPr>
        <a:xfrm>
          <a:off x="1343025" y="780097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Análisis</a:t>
          </a:r>
        </a:p>
      </xdr:txBody>
    </xdr:sp>
    <xdr:clientData/>
  </xdr:twoCellAnchor>
  <xdr:twoCellAnchor>
    <xdr:from>
      <xdr:col>1</xdr:col>
      <xdr:colOff>1162050</xdr:colOff>
      <xdr:row>41</xdr:row>
      <xdr:rowOff>104775</xdr:rowOff>
    </xdr:from>
    <xdr:to>
      <xdr:col>1</xdr:col>
      <xdr:colOff>4038600</xdr:colOff>
      <xdr:row>43</xdr:row>
      <xdr:rowOff>0</xdr:rowOff>
    </xdr:to>
    <xdr:sp>
      <xdr:nvSpPr>
        <xdr:cNvPr id="15" name="Text Box 21"/>
        <xdr:cNvSpPr txBox="1">
          <a:spLocks noChangeArrowheads="1"/>
        </xdr:cNvSpPr>
      </xdr:nvSpPr>
      <xdr:spPr>
        <a:xfrm>
          <a:off x="1343025" y="6819900"/>
          <a:ext cx="2876550" cy="219075"/>
        </a:xfrm>
        <a:prstGeom prst="rect">
          <a:avLst/>
        </a:prstGeom>
        <a:solidFill>
          <a:srgbClr val="FFFFFF"/>
        </a:solidFill>
        <a:ln w="9525" cmpd="sng">
          <a:noFill/>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Resultados</a:t>
          </a:r>
        </a:p>
      </xdr:txBody>
    </xdr:sp>
    <xdr:clientData/>
  </xdr:twoCellAnchor>
  <xdr:twoCellAnchor>
    <xdr:from>
      <xdr:col>1</xdr:col>
      <xdr:colOff>428625</xdr:colOff>
      <xdr:row>51</xdr:row>
      <xdr:rowOff>38100</xdr:rowOff>
    </xdr:from>
    <xdr:to>
      <xdr:col>1</xdr:col>
      <xdr:colOff>4752975</xdr:colOff>
      <xdr:row>53</xdr:row>
      <xdr:rowOff>104775</xdr:rowOff>
    </xdr:to>
    <xdr:sp>
      <xdr:nvSpPr>
        <xdr:cNvPr id="16" name="AutoShape 22">
          <a:hlinkClick r:id="rId10"/>
        </xdr:cNvPr>
        <xdr:cNvSpPr>
          <a:spLocks/>
        </xdr:cNvSpPr>
      </xdr:nvSpPr>
      <xdr:spPr>
        <a:xfrm>
          <a:off x="609600" y="8372475"/>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Enunciados</a:t>
          </a:r>
        </a:p>
      </xdr:txBody>
    </xdr:sp>
    <xdr:clientData/>
  </xdr:twoCellAnchor>
  <xdr:twoCellAnchor>
    <xdr:from>
      <xdr:col>1</xdr:col>
      <xdr:colOff>428625</xdr:colOff>
      <xdr:row>22</xdr:row>
      <xdr:rowOff>38100</xdr:rowOff>
    </xdr:from>
    <xdr:to>
      <xdr:col>1</xdr:col>
      <xdr:colOff>4752975</xdr:colOff>
      <xdr:row>24</xdr:row>
      <xdr:rowOff>104775</xdr:rowOff>
    </xdr:to>
    <xdr:sp>
      <xdr:nvSpPr>
        <xdr:cNvPr id="17" name="AutoShape 25">
          <a:hlinkClick r:id="rId11"/>
        </xdr:cNvPr>
        <xdr:cNvSpPr>
          <a:spLocks/>
        </xdr:cNvSpPr>
      </xdr:nvSpPr>
      <xdr:spPr>
        <a:xfrm>
          <a:off x="609600" y="367665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Instrucciones para el uso del modelo</a:t>
          </a:r>
        </a:p>
      </xdr:txBody>
    </xdr:sp>
    <xdr:clientData/>
  </xdr:twoCellAnchor>
  <xdr:twoCellAnchor>
    <xdr:from>
      <xdr:col>1</xdr:col>
      <xdr:colOff>428625</xdr:colOff>
      <xdr:row>18</xdr:row>
      <xdr:rowOff>95250</xdr:rowOff>
    </xdr:from>
    <xdr:to>
      <xdr:col>1</xdr:col>
      <xdr:colOff>4752975</xdr:colOff>
      <xdr:row>21</xdr:row>
      <xdr:rowOff>0</xdr:rowOff>
    </xdr:to>
    <xdr:sp>
      <xdr:nvSpPr>
        <xdr:cNvPr id="18" name="AutoShape 26">
          <a:hlinkClick r:id="rId12"/>
        </xdr:cNvPr>
        <xdr:cNvSpPr>
          <a:spLocks/>
        </xdr:cNvSpPr>
      </xdr:nvSpPr>
      <xdr:spPr>
        <a:xfrm>
          <a:off x="609600" y="308610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Marco de aplicación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54</xdr:row>
      <xdr:rowOff>85725</xdr:rowOff>
    </xdr:from>
    <xdr:to>
      <xdr:col>1</xdr:col>
      <xdr:colOff>2505075</xdr:colOff>
      <xdr:row>56</xdr:row>
      <xdr:rowOff>76200</xdr:rowOff>
    </xdr:to>
    <xdr:sp>
      <xdr:nvSpPr>
        <xdr:cNvPr id="1" name="AutoShape 8">
          <a:hlinkClick r:id="rId1"/>
        </xdr:cNvPr>
        <xdr:cNvSpPr>
          <a:spLocks/>
        </xdr:cNvSpPr>
      </xdr:nvSpPr>
      <xdr:spPr>
        <a:xfrm>
          <a:off x="1028700" y="847725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866775</xdr:colOff>
      <xdr:row>57</xdr:row>
      <xdr:rowOff>95250</xdr:rowOff>
    </xdr:from>
    <xdr:to>
      <xdr:col>1</xdr:col>
      <xdr:colOff>2514600</xdr:colOff>
      <xdr:row>59</xdr:row>
      <xdr:rowOff>85725</xdr:rowOff>
    </xdr:to>
    <xdr:sp>
      <xdr:nvSpPr>
        <xdr:cNvPr id="2" name="AutoShape 9">
          <a:hlinkClick r:id="rId2"/>
        </xdr:cNvPr>
        <xdr:cNvSpPr>
          <a:spLocks/>
        </xdr:cNvSpPr>
      </xdr:nvSpPr>
      <xdr:spPr>
        <a:xfrm>
          <a:off x="1038225" y="897255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Análisis</a:t>
          </a:r>
        </a:p>
      </xdr:txBody>
    </xdr:sp>
    <xdr:clientData/>
  </xdr:twoCellAnchor>
  <xdr:twoCellAnchor>
    <xdr:from>
      <xdr:col>1</xdr:col>
      <xdr:colOff>2695575</xdr:colOff>
      <xdr:row>57</xdr:row>
      <xdr:rowOff>104775</xdr:rowOff>
    </xdr:from>
    <xdr:to>
      <xdr:col>3</xdr:col>
      <xdr:colOff>847725</xdr:colOff>
      <xdr:row>59</xdr:row>
      <xdr:rowOff>95250</xdr:rowOff>
    </xdr:to>
    <xdr:sp>
      <xdr:nvSpPr>
        <xdr:cNvPr id="3" name="AutoShape 10">
          <a:hlinkClick r:id="rId3"/>
        </xdr:cNvPr>
        <xdr:cNvSpPr>
          <a:spLocks/>
        </xdr:cNvSpPr>
      </xdr:nvSpPr>
      <xdr:spPr>
        <a:xfrm>
          <a:off x="2867025" y="89820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1</xdr:col>
      <xdr:colOff>2695575</xdr:colOff>
      <xdr:row>54</xdr:row>
      <xdr:rowOff>85725</xdr:rowOff>
    </xdr:from>
    <xdr:to>
      <xdr:col>3</xdr:col>
      <xdr:colOff>847725</xdr:colOff>
      <xdr:row>56</xdr:row>
      <xdr:rowOff>76200</xdr:rowOff>
    </xdr:to>
    <xdr:sp>
      <xdr:nvSpPr>
        <xdr:cNvPr id="4" name="AutoShape 11">
          <a:hlinkClick r:id="rId4"/>
        </xdr:cNvPr>
        <xdr:cNvSpPr>
          <a:spLocks/>
        </xdr:cNvSpPr>
      </xdr:nvSpPr>
      <xdr:spPr>
        <a:xfrm>
          <a:off x="2867025" y="847725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Gráfico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152400</xdr:rowOff>
    </xdr:from>
    <xdr:to>
      <xdr:col>6</xdr:col>
      <xdr:colOff>733425</xdr:colOff>
      <xdr:row>40</xdr:row>
      <xdr:rowOff>104775</xdr:rowOff>
    </xdr:to>
    <xdr:graphicFrame>
      <xdr:nvGraphicFramePr>
        <xdr:cNvPr id="1" name="Chart 1"/>
        <xdr:cNvGraphicFramePr/>
      </xdr:nvGraphicFramePr>
      <xdr:xfrm>
        <a:off x="762000" y="3000375"/>
        <a:ext cx="5381625" cy="3676650"/>
      </xdr:xfrm>
      <a:graphic>
        <a:graphicData uri="http://schemas.openxmlformats.org/drawingml/2006/chart">
          <c:chart xmlns:c="http://schemas.openxmlformats.org/drawingml/2006/chart" r:id="rId1"/>
        </a:graphicData>
      </a:graphic>
    </xdr:graphicFrame>
    <xdr:clientData/>
  </xdr:twoCellAnchor>
  <xdr:twoCellAnchor>
    <xdr:from>
      <xdr:col>1</xdr:col>
      <xdr:colOff>266700</xdr:colOff>
      <xdr:row>46</xdr:row>
      <xdr:rowOff>28575</xdr:rowOff>
    </xdr:from>
    <xdr:to>
      <xdr:col>2</xdr:col>
      <xdr:colOff>466725</xdr:colOff>
      <xdr:row>47</xdr:row>
      <xdr:rowOff>142875</xdr:rowOff>
    </xdr:to>
    <xdr:sp>
      <xdr:nvSpPr>
        <xdr:cNvPr id="2" name="AutoShape 2">
          <a:hlinkClick r:id="rId2"/>
        </xdr:cNvPr>
        <xdr:cNvSpPr>
          <a:spLocks/>
        </xdr:cNvSpPr>
      </xdr:nvSpPr>
      <xdr:spPr>
        <a:xfrm>
          <a:off x="1028700" y="7572375"/>
          <a:ext cx="18002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276225</xdr:colOff>
      <xdr:row>48</xdr:row>
      <xdr:rowOff>142875</xdr:rowOff>
    </xdr:from>
    <xdr:to>
      <xdr:col>2</xdr:col>
      <xdr:colOff>476250</xdr:colOff>
      <xdr:row>50</xdr:row>
      <xdr:rowOff>95250</xdr:rowOff>
    </xdr:to>
    <xdr:sp>
      <xdr:nvSpPr>
        <xdr:cNvPr id="3" name="AutoShape 3">
          <a:hlinkClick r:id="rId3"/>
        </xdr:cNvPr>
        <xdr:cNvSpPr>
          <a:spLocks/>
        </xdr:cNvSpPr>
      </xdr:nvSpPr>
      <xdr:spPr>
        <a:xfrm>
          <a:off x="1038225" y="8010525"/>
          <a:ext cx="18002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Análisis</a:t>
          </a:r>
        </a:p>
      </xdr:txBody>
    </xdr:sp>
    <xdr:clientData/>
  </xdr:twoCellAnchor>
  <xdr:twoCellAnchor>
    <xdr:from>
      <xdr:col>2</xdr:col>
      <xdr:colOff>657225</xdr:colOff>
      <xdr:row>48</xdr:row>
      <xdr:rowOff>152400</xdr:rowOff>
    </xdr:from>
    <xdr:to>
      <xdr:col>5</xdr:col>
      <xdr:colOff>19050</xdr:colOff>
      <xdr:row>50</xdr:row>
      <xdr:rowOff>104775</xdr:rowOff>
    </xdr:to>
    <xdr:sp>
      <xdr:nvSpPr>
        <xdr:cNvPr id="4" name="AutoShape 4">
          <a:hlinkClick r:id="rId4"/>
        </xdr:cNvPr>
        <xdr:cNvSpPr>
          <a:spLocks/>
        </xdr:cNvSpPr>
      </xdr:nvSpPr>
      <xdr:spPr>
        <a:xfrm>
          <a:off x="3019425" y="80200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657225</xdr:colOff>
      <xdr:row>46</xdr:row>
      <xdr:rowOff>28575</xdr:rowOff>
    </xdr:from>
    <xdr:to>
      <xdr:col>5</xdr:col>
      <xdr:colOff>19050</xdr:colOff>
      <xdr:row>47</xdr:row>
      <xdr:rowOff>142875</xdr:rowOff>
    </xdr:to>
    <xdr:sp>
      <xdr:nvSpPr>
        <xdr:cNvPr id="5" name="AutoShape 5">
          <a:hlinkClick r:id="rId5"/>
        </xdr:cNvPr>
        <xdr:cNvSpPr>
          <a:spLocks/>
        </xdr:cNvSpPr>
      </xdr:nvSpPr>
      <xdr:spPr>
        <a:xfrm>
          <a:off x="3019425" y="75723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55</xdr:row>
      <xdr:rowOff>19050</xdr:rowOff>
    </xdr:from>
    <xdr:to>
      <xdr:col>1</xdr:col>
      <xdr:colOff>2505075</xdr:colOff>
      <xdr:row>57</xdr:row>
      <xdr:rowOff>9525</xdr:rowOff>
    </xdr:to>
    <xdr:sp>
      <xdr:nvSpPr>
        <xdr:cNvPr id="1" name="AutoShape 1">
          <a:hlinkClick r:id="rId1"/>
        </xdr:cNvPr>
        <xdr:cNvSpPr>
          <a:spLocks/>
        </xdr:cNvSpPr>
      </xdr:nvSpPr>
      <xdr:spPr>
        <a:xfrm>
          <a:off x="1028700" y="2468880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866775</xdr:colOff>
      <xdr:row>58</xdr:row>
      <xdr:rowOff>28575</xdr:rowOff>
    </xdr:from>
    <xdr:to>
      <xdr:col>1</xdr:col>
      <xdr:colOff>2514600</xdr:colOff>
      <xdr:row>60</xdr:row>
      <xdr:rowOff>19050</xdr:rowOff>
    </xdr:to>
    <xdr:sp>
      <xdr:nvSpPr>
        <xdr:cNvPr id="2" name="AutoShape 2">
          <a:hlinkClick r:id="rId2"/>
        </xdr:cNvPr>
        <xdr:cNvSpPr>
          <a:spLocks/>
        </xdr:cNvSpPr>
      </xdr:nvSpPr>
      <xdr:spPr>
        <a:xfrm>
          <a:off x="1038225" y="2518410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Gráfico</a:t>
          </a:r>
        </a:p>
      </xdr:txBody>
    </xdr:sp>
    <xdr:clientData/>
  </xdr:twoCellAnchor>
  <xdr:twoCellAnchor>
    <xdr:from>
      <xdr:col>1</xdr:col>
      <xdr:colOff>2695575</xdr:colOff>
      <xdr:row>58</xdr:row>
      <xdr:rowOff>47625</xdr:rowOff>
    </xdr:from>
    <xdr:to>
      <xdr:col>3</xdr:col>
      <xdr:colOff>847725</xdr:colOff>
      <xdr:row>60</xdr:row>
      <xdr:rowOff>28575</xdr:rowOff>
    </xdr:to>
    <xdr:sp>
      <xdr:nvSpPr>
        <xdr:cNvPr id="3" name="AutoShape 3">
          <a:hlinkClick r:id="rId3"/>
        </xdr:cNvPr>
        <xdr:cNvSpPr>
          <a:spLocks/>
        </xdr:cNvSpPr>
      </xdr:nvSpPr>
      <xdr:spPr>
        <a:xfrm>
          <a:off x="2867025" y="25203150"/>
          <a:ext cx="1647825" cy="3048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1</xdr:col>
      <xdr:colOff>2695575</xdr:colOff>
      <xdr:row>55</xdr:row>
      <xdr:rowOff>19050</xdr:rowOff>
    </xdr:from>
    <xdr:to>
      <xdr:col>3</xdr:col>
      <xdr:colOff>847725</xdr:colOff>
      <xdr:row>57</xdr:row>
      <xdr:rowOff>9525</xdr:rowOff>
    </xdr:to>
    <xdr:sp>
      <xdr:nvSpPr>
        <xdr:cNvPr id="4" name="AutoShape 4">
          <a:hlinkClick r:id="rId4"/>
        </xdr:cNvPr>
        <xdr:cNvSpPr>
          <a:spLocks/>
        </xdr:cNvSpPr>
      </xdr:nvSpPr>
      <xdr:spPr>
        <a:xfrm>
          <a:off x="2867025" y="2468880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40</xdr:row>
      <xdr:rowOff>66675</xdr:rowOff>
    </xdr:from>
    <xdr:to>
      <xdr:col>6</xdr:col>
      <xdr:colOff>571500</xdr:colOff>
      <xdr:row>42</xdr:row>
      <xdr:rowOff>57150</xdr:rowOff>
    </xdr:to>
    <xdr:sp>
      <xdr:nvSpPr>
        <xdr:cNvPr id="1" name="AutoShape 1">
          <a:hlinkClick r:id="rId1"/>
        </xdr:cNvPr>
        <xdr:cNvSpPr>
          <a:spLocks/>
        </xdr:cNvSpPr>
      </xdr:nvSpPr>
      <xdr:spPr>
        <a:xfrm>
          <a:off x="4752975" y="437673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18</xdr:row>
      <xdr:rowOff>9525</xdr:rowOff>
    </xdr:from>
    <xdr:to>
      <xdr:col>6</xdr:col>
      <xdr:colOff>390525</xdr:colOff>
      <xdr:row>19</xdr:row>
      <xdr:rowOff>104775</xdr:rowOff>
    </xdr:to>
    <xdr:sp>
      <xdr:nvSpPr>
        <xdr:cNvPr id="1" name="AutoShape 1">
          <a:hlinkClick r:id="rId1"/>
        </xdr:cNvPr>
        <xdr:cNvSpPr>
          <a:spLocks/>
        </xdr:cNvSpPr>
      </xdr:nvSpPr>
      <xdr:spPr>
        <a:xfrm>
          <a:off x="3038475" y="11229975"/>
          <a:ext cx="19240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18</xdr:row>
      <xdr:rowOff>171450</xdr:rowOff>
    </xdr:from>
    <xdr:to>
      <xdr:col>6</xdr:col>
      <xdr:colOff>533400</xdr:colOff>
      <xdr:row>20</xdr:row>
      <xdr:rowOff>95250</xdr:rowOff>
    </xdr:to>
    <xdr:sp>
      <xdr:nvSpPr>
        <xdr:cNvPr id="1" name="AutoShape 4">
          <a:hlinkClick r:id="rId1"/>
        </xdr:cNvPr>
        <xdr:cNvSpPr>
          <a:spLocks/>
        </xdr:cNvSpPr>
      </xdr:nvSpPr>
      <xdr:spPr>
        <a:xfrm>
          <a:off x="3181350" y="13935075"/>
          <a:ext cx="1924050"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20</xdr:row>
      <xdr:rowOff>0</xdr:rowOff>
    </xdr:from>
    <xdr:to>
      <xdr:col>6</xdr:col>
      <xdr:colOff>76200</xdr:colOff>
      <xdr:row>21</xdr:row>
      <xdr:rowOff>95250</xdr:rowOff>
    </xdr:to>
    <xdr:sp>
      <xdr:nvSpPr>
        <xdr:cNvPr id="1" name="AutoShape 4">
          <a:hlinkClick r:id="rId1"/>
        </xdr:cNvPr>
        <xdr:cNvSpPr>
          <a:spLocks/>
        </xdr:cNvSpPr>
      </xdr:nvSpPr>
      <xdr:spPr>
        <a:xfrm>
          <a:off x="2724150" y="9544050"/>
          <a:ext cx="19240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51</xdr:row>
      <xdr:rowOff>152400</xdr:rowOff>
    </xdr:from>
    <xdr:to>
      <xdr:col>2</xdr:col>
      <xdr:colOff>1266825</xdr:colOff>
      <xdr:row>53</xdr:row>
      <xdr:rowOff>95250</xdr:rowOff>
    </xdr:to>
    <xdr:sp>
      <xdr:nvSpPr>
        <xdr:cNvPr id="1" name="AutoShape 2">
          <a:hlinkClick r:id="rId1"/>
        </xdr:cNvPr>
        <xdr:cNvSpPr>
          <a:spLocks/>
        </xdr:cNvSpPr>
      </xdr:nvSpPr>
      <xdr:spPr>
        <a:xfrm>
          <a:off x="209550" y="23098125"/>
          <a:ext cx="193357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1371600</xdr:colOff>
      <xdr:row>52</xdr:row>
      <xdr:rowOff>0</xdr:rowOff>
    </xdr:from>
    <xdr:to>
      <xdr:col>2</xdr:col>
      <xdr:colOff>3305175</xdr:colOff>
      <xdr:row>53</xdr:row>
      <xdr:rowOff>104775</xdr:rowOff>
    </xdr:to>
    <xdr:sp>
      <xdr:nvSpPr>
        <xdr:cNvPr id="2" name="AutoShape 3">
          <a:hlinkClick r:id="rId2"/>
        </xdr:cNvPr>
        <xdr:cNvSpPr>
          <a:spLocks/>
        </xdr:cNvSpPr>
      </xdr:nvSpPr>
      <xdr:spPr>
        <a:xfrm>
          <a:off x="2247900" y="23107650"/>
          <a:ext cx="193357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2</a:t>
          </a:r>
        </a:p>
      </xdr:txBody>
    </xdr:sp>
    <xdr:clientData/>
  </xdr:twoCellAnchor>
  <xdr:twoCellAnchor>
    <xdr:from>
      <xdr:col>2</xdr:col>
      <xdr:colOff>3409950</xdr:colOff>
      <xdr:row>52</xdr:row>
      <xdr:rowOff>0</xdr:rowOff>
    </xdr:from>
    <xdr:to>
      <xdr:col>3</xdr:col>
      <xdr:colOff>361950</xdr:colOff>
      <xdr:row>53</xdr:row>
      <xdr:rowOff>104775</xdr:rowOff>
    </xdr:to>
    <xdr:sp>
      <xdr:nvSpPr>
        <xdr:cNvPr id="3" name="AutoShape 4">
          <a:hlinkClick r:id="rId3"/>
        </xdr:cNvPr>
        <xdr:cNvSpPr>
          <a:spLocks/>
        </xdr:cNvSpPr>
      </xdr:nvSpPr>
      <xdr:spPr>
        <a:xfrm>
          <a:off x="4286250" y="23107650"/>
          <a:ext cx="193357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52</xdr:row>
      <xdr:rowOff>123825</xdr:rowOff>
    </xdr:from>
    <xdr:to>
      <xdr:col>2</xdr:col>
      <xdr:colOff>1809750</xdr:colOff>
      <xdr:row>54</xdr:row>
      <xdr:rowOff>76200</xdr:rowOff>
    </xdr:to>
    <xdr:sp>
      <xdr:nvSpPr>
        <xdr:cNvPr id="1" name="AutoShape 3">
          <a:hlinkClick r:id="rId1"/>
        </xdr:cNvPr>
        <xdr:cNvSpPr>
          <a:spLocks/>
        </xdr:cNvSpPr>
      </xdr:nvSpPr>
      <xdr:spPr>
        <a:xfrm>
          <a:off x="1038225" y="247840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171450</xdr:colOff>
      <xdr:row>55</xdr:row>
      <xdr:rowOff>76200</xdr:rowOff>
    </xdr:from>
    <xdr:to>
      <xdr:col>2</xdr:col>
      <xdr:colOff>1819275</xdr:colOff>
      <xdr:row>57</xdr:row>
      <xdr:rowOff>28575</xdr:rowOff>
    </xdr:to>
    <xdr:sp>
      <xdr:nvSpPr>
        <xdr:cNvPr id="2" name="AutoShape 4">
          <a:hlinkClick r:id="rId2"/>
        </xdr:cNvPr>
        <xdr:cNvSpPr>
          <a:spLocks/>
        </xdr:cNvSpPr>
      </xdr:nvSpPr>
      <xdr:spPr>
        <a:xfrm>
          <a:off x="1047750" y="252222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3</a:t>
          </a:r>
        </a:p>
      </xdr:txBody>
    </xdr:sp>
    <xdr:clientData/>
  </xdr:twoCellAnchor>
  <xdr:twoCellAnchor>
    <xdr:from>
      <xdr:col>2</xdr:col>
      <xdr:colOff>2000250</xdr:colOff>
      <xdr:row>55</xdr:row>
      <xdr:rowOff>85725</xdr:rowOff>
    </xdr:from>
    <xdr:to>
      <xdr:col>2</xdr:col>
      <xdr:colOff>3648075</xdr:colOff>
      <xdr:row>57</xdr:row>
      <xdr:rowOff>38100</xdr:rowOff>
    </xdr:to>
    <xdr:sp>
      <xdr:nvSpPr>
        <xdr:cNvPr id="3" name="AutoShape 5">
          <a:hlinkClick r:id="rId3"/>
        </xdr:cNvPr>
        <xdr:cNvSpPr>
          <a:spLocks/>
        </xdr:cNvSpPr>
      </xdr:nvSpPr>
      <xdr:spPr>
        <a:xfrm>
          <a:off x="2876550" y="2523172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2000250</xdr:colOff>
      <xdr:row>52</xdr:row>
      <xdr:rowOff>123825</xdr:rowOff>
    </xdr:from>
    <xdr:to>
      <xdr:col>2</xdr:col>
      <xdr:colOff>3648075</xdr:colOff>
      <xdr:row>54</xdr:row>
      <xdr:rowOff>76200</xdr:rowOff>
    </xdr:to>
    <xdr:sp>
      <xdr:nvSpPr>
        <xdr:cNvPr id="4" name="AutoShape 6">
          <a:hlinkClick r:id="rId4"/>
        </xdr:cNvPr>
        <xdr:cNvSpPr>
          <a:spLocks/>
        </xdr:cNvSpPr>
      </xdr:nvSpPr>
      <xdr:spPr>
        <a:xfrm>
          <a:off x="2876550" y="247840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51</xdr:row>
      <xdr:rowOff>47625</xdr:rowOff>
    </xdr:from>
    <xdr:to>
      <xdr:col>2</xdr:col>
      <xdr:colOff>1838325</xdr:colOff>
      <xdr:row>53</xdr:row>
      <xdr:rowOff>0</xdr:rowOff>
    </xdr:to>
    <xdr:sp>
      <xdr:nvSpPr>
        <xdr:cNvPr id="1" name="AutoShape 2">
          <a:hlinkClick r:id="rId1"/>
        </xdr:cNvPr>
        <xdr:cNvSpPr>
          <a:spLocks/>
        </xdr:cNvSpPr>
      </xdr:nvSpPr>
      <xdr:spPr>
        <a:xfrm>
          <a:off x="1066800" y="172402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200025</xdr:colOff>
      <xdr:row>53</xdr:row>
      <xdr:rowOff>152400</xdr:rowOff>
    </xdr:from>
    <xdr:to>
      <xdr:col>2</xdr:col>
      <xdr:colOff>1847850</xdr:colOff>
      <xdr:row>55</xdr:row>
      <xdr:rowOff>114300</xdr:rowOff>
    </xdr:to>
    <xdr:sp>
      <xdr:nvSpPr>
        <xdr:cNvPr id="2" name="AutoShape 3">
          <a:hlinkClick r:id="rId2"/>
        </xdr:cNvPr>
        <xdr:cNvSpPr>
          <a:spLocks/>
        </xdr:cNvSpPr>
      </xdr:nvSpPr>
      <xdr:spPr>
        <a:xfrm>
          <a:off x="1076325" y="17668875"/>
          <a:ext cx="1647825"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4</a:t>
          </a:r>
        </a:p>
      </xdr:txBody>
    </xdr:sp>
    <xdr:clientData/>
  </xdr:twoCellAnchor>
  <xdr:twoCellAnchor>
    <xdr:from>
      <xdr:col>2</xdr:col>
      <xdr:colOff>2028825</xdr:colOff>
      <xdr:row>54</xdr:row>
      <xdr:rowOff>0</xdr:rowOff>
    </xdr:from>
    <xdr:to>
      <xdr:col>2</xdr:col>
      <xdr:colOff>3676650</xdr:colOff>
      <xdr:row>55</xdr:row>
      <xdr:rowOff>123825</xdr:rowOff>
    </xdr:to>
    <xdr:sp>
      <xdr:nvSpPr>
        <xdr:cNvPr id="3" name="AutoShape 4">
          <a:hlinkClick r:id="rId3"/>
        </xdr:cNvPr>
        <xdr:cNvSpPr>
          <a:spLocks/>
        </xdr:cNvSpPr>
      </xdr:nvSpPr>
      <xdr:spPr>
        <a:xfrm>
          <a:off x="2905125" y="17678400"/>
          <a:ext cx="1647825"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2028825</xdr:colOff>
      <xdr:row>51</xdr:row>
      <xdr:rowOff>47625</xdr:rowOff>
    </xdr:from>
    <xdr:to>
      <xdr:col>2</xdr:col>
      <xdr:colOff>3676650</xdr:colOff>
      <xdr:row>53</xdr:row>
      <xdr:rowOff>0</xdr:rowOff>
    </xdr:to>
    <xdr:sp>
      <xdr:nvSpPr>
        <xdr:cNvPr id="4" name="AutoShape 5">
          <a:hlinkClick r:id="rId4"/>
        </xdr:cNvPr>
        <xdr:cNvSpPr>
          <a:spLocks/>
        </xdr:cNvSpPr>
      </xdr:nvSpPr>
      <xdr:spPr>
        <a:xfrm>
          <a:off x="2905125" y="172402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51</xdr:row>
      <xdr:rowOff>133350</xdr:rowOff>
    </xdr:from>
    <xdr:to>
      <xdr:col>2</xdr:col>
      <xdr:colOff>1990725</xdr:colOff>
      <xdr:row>53</xdr:row>
      <xdr:rowOff>85725</xdr:rowOff>
    </xdr:to>
    <xdr:sp>
      <xdr:nvSpPr>
        <xdr:cNvPr id="1" name="AutoShape 2">
          <a:hlinkClick r:id="rId1"/>
        </xdr:cNvPr>
        <xdr:cNvSpPr>
          <a:spLocks/>
        </xdr:cNvSpPr>
      </xdr:nvSpPr>
      <xdr:spPr>
        <a:xfrm>
          <a:off x="1219200" y="171450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352425</xdr:colOff>
      <xdr:row>54</xdr:row>
      <xdr:rowOff>85725</xdr:rowOff>
    </xdr:from>
    <xdr:to>
      <xdr:col>2</xdr:col>
      <xdr:colOff>2000250</xdr:colOff>
      <xdr:row>56</xdr:row>
      <xdr:rowOff>38100</xdr:rowOff>
    </xdr:to>
    <xdr:sp>
      <xdr:nvSpPr>
        <xdr:cNvPr id="2" name="AutoShape 3">
          <a:hlinkClick r:id="rId2"/>
        </xdr:cNvPr>
        <xdr:cNvSpPr>
          <a:spLocks/>
        </xdr:cNvSpPr>
      </xdr:nvSpPr>
      <xdr:spPr>
        <a:xfrm>
          <a:off x="1228725" y="175831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5</a:t>
          </a:r>
        </a:p>
      </xdr:txBody>
    </xdr:sp>
    <xdr:clientData/>
  </xdr:twoCellAnchor>
  <xdr:twoCellAnchor>
    <xdr:from>
      <xdr:col>2</xdr:col>
      <xdr:colOff>2181225</xdr:colOff>
      <xdr:row>54</xdr:row>
      <xdr:rowOff>95250</xdr:rowOff>
    </xdr:from>
    <xdr:to>
      <xdr:col>2</xdr:col>
      <xdr:colOff>3829050</xdr:colOff>
      <xdr:row>56</xdr:row>
      <xdr:rowOff>47625</xdr:rowOff>
    </xdr:to>
    <xdr:sp>
      <xdr:nvSpPr>
        <xdr:cNvPr id="3" name="AutoShape 4">
          <a:hlinkClick r:id="rId3"/>
        </xdr:cNvPr>
        <xdr:cNvSpPr>
          <a:spLocks/>
        </xdr:cNvSpPr>
      </xdr:nvSpPr>
      <xdr:spPr>
        <a:xfrm>
          <a:off x="3057525" y="175926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2181225</xdr:colOff>
      <xdr:row>51</xdr:row>
      <xdr:rowOff>133350</xdr:rowOff>
    </xdr:from>
    <xdr:to>
      <xdr:col>2</xdr:col>
      <xdr:colOff>3829050</xdr:colOff>
      <xdr:row>53</xdr:row>
      <xdr:rowOff>85725</xdr:rowOff>
    </xdr:to>
    <xdr:sp>
      <xdr:nvSpPr>
        <xdr:cNvPr id="4" name="AutoShape 5">
          <a:hlinkClick r:id="rId4"/>
        </xdr:cNvPr>
        <xdr:cNvSpPr>
          <a:spLocks/>
        </xdr:cNvSpPr>
      </xdr:nvSpPr>
      <xdr:spPr>
        <a:xfrm>
          <a:off x="3057525" y="171450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51</xdr:row>
      <xdr:rowOff>133350</xdr:rowOff>
    </xdr:from>
    <xdr:to>
      <xdr:col>2</xdr:col>
      <xdr:colOff>2028825</xdr:colOff>
      <xdr:row>53</xdr:row>
      <xdr:rowOff>85725</xdr:rowOff>
    </xdr:to>
    <xdr:sp>
      <xdr:nvSpPr>
        <xdr:cNvPr id="1" name="AutoShape 2">
          <a:hlinkClick r:id="rId1"/>
        </xdr:cNvPr>
        <xdr:cNvSpPr>
          <a:spLocks/>
        </xdr:cNvSpPr>
      </xdr:nvSpPr>
      <xdr:spPr>
        <a:xfrm>
          <a:off x="1257300" y="1540192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390525</xdr:colOff>
      <xdr:row>54</xdr:row>
      <xdr:rowOff>85725</xdr:rowOff>
    </xdr:from>
    <xdr:to>
      <xdr:col>2</xdr:col>
      <xdr:colOff>2038350</xdr:colOff>
      <xdr:row>56</xdr:row>
      <xdr:rowOff>38100</xdr:rowOff>
    </xdr:to>
    <xdr:sp>
      <xdr:nvSpPr>
        <xdr:cNvPr id="2" name="AutoShape 3">
          <a:hlinkClick r:id="rId2"/>
        </xdr:cNvPr>
        <xdr:cNvSpPr>
          <a:spLocks/>
        </xdr:cNvSpPr>
      </xdr:nvSpPr>
      <xdr:spPr>
        <a:xfrm>
          <a:off x="1266825" y="158400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twoCellAnchor>
    <xdr:from>
      <xdr:col>2</xdr:col>
      <xdr:colOff>2219325</xdr:colOff>
      <xdr:row>54</xdr:row>
      <xdr:rowOff>95250</xdr:rowOff>
    </xdr:from>
    <xdr:to>
      <xdr:col>2</xdr:col>
      <xdr:colOff>3867150</xdr:colOff>
      <xdr:row>56</xdr:row>
      <xdr:rowOff>47625</xdr:rowOff>
    </xdr:to>
    <xdr:sp>
      <xdr:nvSpPr>
        <xdr:cNvPr id="3" name="AutoShape 4">
          <a:hlinkClick r:id="rId3"/>
        </xdr:cNvPr>
        <xdr:cNvSpPr>
          <a:spLocks/>
        </xdr:cNvSpPr>
      </xdr:nvSpPr>
      <xdr:spPr>
        <a:xfrm>
          <a:off x="3095625" y="158496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2219325</xdr:colOff>
      <xdr:row>51</xdr:row>
      <xdr:rowOff>133350</xdr:rowOff>
    </xdr:from>
    <xdr:to>
      <xdr:col>2</xdr:col>
      <xdr:colOff>3867150</xdr:colOff>
      <xdr:row>53</xdr:row>
      <xdr:rowOff>85725</xdr:rowOff>
    </xdr:to>
    <xdr:sp>
      <xdr:nvSpPr>
        <xdr:cNvPr id="4" name="AutoShape 5">
          <a:hlinkClick r:id="rId4"/>
        </xdr:cNvPr>
        <xdr:cNvSpPr>
          <a:spLocks/>
        </xdr:cNvSpPr>
      </xdr:nvSpPr>
      <xdr:spPr>
        <a:xfrm>
          <a:off x="3095625" y="1540192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40"/>
  <sheetViews>
    <sheetView showGridLines="0" tabSelected="1" zoomScalePageLayoutView="0" workbookViewId="0" topLeftCell="A1">
      <selection activeCell="A1" sqref="A1"/>
    </sheetView>
  </sheetViews>
  <sheetFormatPr defaultColWidth="11.421875" defaultRowHeight="12.75"/>
  <cols>
    <col min="1" max="1" width="2.7109375" style="0" customWidth="1"/>
    <col min="2" max="2" width="75.140625" style="96" bestFit="1" customWidth="1"/>
    <col min="3" max="3" width="2.7109375" style="0" customWidth="1"/>
  </cols>
  <sheetData>
    <row r="1" s="107" customFormat="1" ht="15.75">
      <c r="B1" s="111"/>
    </row>
    <row r="2" s="107" customFormat="1" ht="12.75">
      <c r="B2" s="106" t="s">
        <v>152</v>
      </c>
    </row>
    <row r="3" s="107" customFormat="1" ht="12.75">
      <c r="B3" s="106" t="s">
        <v>153</v>
      </c>
    </row>
    <row r="4" s="107" customFormat="1" ht="12.75">
      <c r="B4" s="106" t="s">
        <v>154</v>
      </c>
    </row>
    <row r="5" s="107" customFormat="1" ht="12.75">
      <c r="B5" s="107" t="s">
        <v>106</v>
      </c>
    </row>
    <row r="6" s="107" customFormat="1" ht="12.75">
      <c r="B6" s="98"/>
    </row>
    <row r="7" s="107" customFormat="1" ht="12.75">
      <c r="B7" s="98"/>
    </row>
    <row r="8" s="107" customFormat="1" ht="12.75">
      <c r="B8" s="99"/>
    </row>
    <row r="9" s="107" customFormat="1" ht="12.75">
      <c r="B9" s="99"/>
    </row>
    <row r="10" s="107" customFormat="1" ht="12.75">
      <c r="B10" s="100"/>
    </row>
    <row r="11" s="107" customFormat="1" ht="12.75">
      <c r="B11" s="101"/>
    </row>
    <row r="12" s="107" customFormat="1" ht="15.75">
      <c r="B12" s="110" t="s">
        <v>78</v>
      </c>
    </row>
    <row r="13" s="107" customFormat="1" ht="12.75">
      <c r="B13" s="100"/>
    </row>
    <row r="14" s="107" customFormat="1" ht="12.75">
      <c r="B14" s="108"/>
    </row>
    <row r="15" s="107" customFormat="1" ht="12.75">
      <c r="B15" s="100"/>
    </row>
    <row r="16" s="107" customFormat="1" ht="12.75">
      <c r="B16" s="108"/>
    </row>
    <row r="17" s="107" customFormat="1" ht="12.75">
      <c r="B17" s="108"/>
    </row>
    <row r="18" s="107" customFormat="1" ht="12.75">
      <c r="B18" s="108"/>
    </row>
    <row r="19" s="107" customFormat="1" ht="12.75">
      <c r="B19" s="108"/>
    </row>
    <row r="20" s="107" customFormat="1" ht="12.75">
      <c r="B20" s="108"/>
    </row>
    <row r="21" s="107" customFormat="1" ht="12.75">
      <c r="B21" s="108"/>
    </row>
    <row r="22" s="107" customFormat="1" ht="12.75">
      <c r="B22" s="108"/>
    </row>
    <row r="26" s="107" customFormat="1" ht="12.75">
      <c r="B26" s="108"/>
    </row>
    <row r="27" s="107" customFormat="1" ht="12.75">
      <c r="B27" s="108"/>
    </row>
    <row r="28" s="107" customFormat="1" ht="12.75">
      <c r="B28" s="108"/>
    </row>
    <row r="29" s="107" customFormat="1" ht="12.75">
      <c r="B29" s="108"/>
    </row>
    <row r="30" s="107" customFormat="1" ht="12.75">
      <c r="B30" s="109"/>
    </row>
    <row r="31" s="107" customFormat="1" ht="12.75">
      <c r="B31" s="109"/>
    </row>
    <row r="32" s="107" customFormat="1" ht="12.75">
      <c r="B32" s="109"/>
    </row>
    <row r="33" s="107" customFormat="1" ht="12.75">
      <c r="B33" s="109"/>
    </row>
    <row r="34" s="107" customFormat="1" ht="12.75">
      <c r="B34" s="100"/>
    </row>
    <row r="35" s="107" customFormat="1" ht="12.75">
      <c r="B35" s="100"/>
    </row>
    <row r="36" s="107" customFormat="1" ht="12.75">
      <c r="B36" s="100"/>
    </row>
    <row r="37" s="107" customFormat="1" ht="12.75">
      <c r="B37" s="100"/>
    </row>
    <row r="38" s="107" customFormat="1" ht="12.75">
      <c r="B38" s="100"/>
    </row>
    <row r="39" s="107" customFormat="1" ht="12.75">
      <c r="B39" s="100"/>
    </row>
    <row r="40" s="107" customFormat="1" ht="12.75">
      <c r="B40" s="100"/>
    </row>
  </sheetData>
  <sheetProtection password="C666" sheet="1"/>
  <printOptions horizontalCentered="1" verticalCentered="1"/>
  <pageMargins left="0.7874015748031497" right="0.7874015748031497" top="0.984251968503937" bottom="0.984251968503937" header="0" footer="0"/>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dimension ref="A1:J50"/>
  <sheetViews>
    <sheetView showGridLines="0" zoomScalePageLayoutView="0" workbookViewId="0" topLeftCell="A31">
      <selection activeCell="A1" sqref="A1"/>
    </sheetView>
  </sheetViews>
  <sheetFormatPr defaultColWidth="11.421875" defaultRowHeight="12.75"/>
  <cols>
    <col min="1" max="1" width="2.57421875" style="36" customWidth="1"/>
    <col min="2" max="2" width="41.00390625" style="36" customWidth="1"/>
    <col min="3" max="3" width="11.421875" style="36" customWidth="1"/>
    <col min="4" max="4" width="13.421875" style="36" customWidth="1"/>
    <col min="5" max="5" width="2.57421875" style="36" customWidth="1"/>
    <col min="6" max="9" width="41.00390625" style="36" customWidth="1"/>
    <col min="10" max="10" width="2.57421875" style="36" customWidth="1"/>
    <col min="11" max="16384" width="11.421875" style="36" customWidth="1"/>
  </cols>
  <sheetData>
    <row r="1" spans="1:10" ht="11.25">
      <c r="A1" s="24" t="s">
        <v>152</v>
      </c>
      <c r="E1" s="24"/>
      <c r="J1" s="24"/>
    </row>
    <row r="2" spans="1:10" ht="11.25">
      <c r="A2" s="24"/>
      <c r="E2" s="24"/>
      <c r="J2" s="24"/>
    </row>
    <row r="3" spans="1:10" ht="15">
      <c r="A3" s="112" t="s">
        <v>26</v>
      </c>
      <c r="E3" s="24"/>
      <c r="J3" s="24"/>
    </row>
    <row r="4" spans="1:10" ht="11.25">
      <c r="A4" s="26"/>
      <c r="E4" s="26"/>
      <c r="J4" s="26"/>
    </row>
    <row r="5" ht="11.25">
      <c r="A5" s="82" t="s">
        <v>195</v>
      </c>
    </row>
    <row r="6" ht="11.25">
      <c r="A6" s="82"/>
    </row>
    <row r="7" spans="2:3" ht="15.75">
      <c r="B7" s="143" t="s">
        <v>113</v>
      </c>
      <c r="C7" s="110">
        <f>C19</f>
        <v>20</v>
      </c>
    </row>
    <row r="8" spans="2:3" ht="15.75">
      <c r="B8" s="144" t="s">
        <v>165</v>
      </c>
      <c r="C8" s="145">
        <f>C21</f>
        <v>20</v>
      </c>
    </row>
    <row r="9" spans="2:3" ht="15.75">
      <c r="B9" s="144" t="s">
        <v>196</v>
      </c>
      <c r="C9" s="145">
        <f>C27</f>
        <v>20</v>
      </c>
    </row>
    <row r="10" spans="2:3" ht="15.75">
      <c r="B10" s="144" t="s">
        <v>197</v>
      </c>
      <c r="C10" s="145">
        <f>C33</f>
        <v>20</v>
      </c>
    </row>
    <row r="11" spans="2:3" ht="15.75">
      <c r="B11" s="144" t="s">
        <v>198</v>
      </c>
      <c r="C11" s="145">
        <f>C39</f>
        <v>20</v>
      </c>
    </row>
    <row r="12" spans="2:3" ht="15.75">
      <c r="B12" s="144" t="s">
        <v>176</v>
      </c>
      <c r="C12" s="145">
        <f>C45</f>
        <v>20</v>
      </c>
    </row>
    <row r="13" spans="2:3" ht="15">
      <c r="B13" s="146"/>
      <c r="C13" s="146"/>
    </row>
    <row r="15" spans="1:10" ht="11.25">
      <c r="A15" s="24" t="s">
        <v>134</v>
      </c>
      <c r="E15" s="26"/>
      <c r="J15" s="26"/>
    </row>
    <row r="16" spans="1:10" ht="11.25">
      <c r="A16" s="26"/>
      <c r="E16" s="26"/>
      <c r="J16" s="26"/>
    </row>
    <row r="17" spans="1:10" ht="11.25">
      <c r="A17" s="26"/>
      <c r="E17" s="26"/>
      <c r="J17" s="26"/>
    </row>
    <row r="18" spans="1:10" ht="11.25">
      <c r="A18" s="45"/>
      <c r="B18" s="46"/>
      <c r="C18" s="47"/>
      <c r="D18" s="47"/>
      <c r="E18" s="47"/>
      <c r="F18" s="46"/>
      <c r="G18" s="47"/>
      <c r="H18" s="47"/>
      <c r="I18" s="47"/>
      <c r="J18" s="48"/>
    </row>
    <row r="19" spans="1:10" s="131" customFormat="1" ht="22.5">
      <c r="A19" s="128"/>
      <c r="B19" s="133" t="s">
        <v>22</v>
      </c>
      <c r="C19" s="134">
        <f>(C21+C27+C33+C39+C45)/5</f>
        <v>20</v>
      </c>
      <c r="D19" s="72" t="str">
        <f>IF(C19=0,"Indeterminado",IF(C19&lt;=30,"Incipiente",IF(C19&lt;=50,"Novato",IF(C19&lt;=70,"Competente",IF(C19&lt;90,"Diestro","Experto")))))</f>
        <v>Incipiente</v>
      </c>
      <c r="E19" s="130"/>
      <c r="F19" s="129" t="s">
        <v>123</v>
      </c>
      <c r="G19" s="135" t="s">
        <v>124</v>
      </c>
      <c r="H19" s="136" t="s">
        <v>125</v>
      </c>
      <c r="I19" s="136" t="s">
        <v>126</v>
      </c>
      <c r="J19" s="130"/>
    </row>
    <row r="20" spans="1:10" ht="11.25">
      <c r="A20" s="49"/>
      <c r="B20" s="51"/>
      <c r="C20" s="51"/>
      <c r="D20" s="51"/>
      <c r="E20" s="51"/>
      <c r="F20" s="51"/>
      <c r="G20" s="51"/>
      <c r="H20" s="51"/>
      <c r="I20" s="51"/>
      <c r="J20" s="50"/>
    </row>
    <row r="21" spans="1:10" ht="11.25">
      <c r="A21" s="49"/>
      <c r="B21" s="37" t="s">
        <v>135</v>
      </c>
      <c r="C21" s="61">
        <f>SUM(C22:C25)/4</f>
        <v>20</v>
      </c>
      <c r="D21" s="38" t="str">
        <f>IF(C21=0,"Indeterminado",IF(C21&lt;=30,"Incipiente",IF(C21&lt;=50,"Novato",IF(C21&lt;=70,"Competente",IF(C21&lt;90,"Diestro","Experto")))))</f>
        <v>Incipiente</v>
      </c>
      <c r="E21" s="50"/>
      <c r="F21" s="102" t="str">
        <f aca="true" t="shared" si="0" ref="F21:F49">IF(D21="Indeterminado",B21,IF(D21="Incipiente",B21,""))</f>
        <v>Sección 1 — AMBIENTE DE CONTROL</v>
      </c>
      <c r="G21" s="62">
        <f aca="true" t="shared" si="1" ref="G21:G49">IF(D21="Novato",B21,"")</f>
      </c>
      <c r="H21" s="62">
        <f aca="true" t="shared" si="2" ref="H21:H49">IF(D21="Competente",B21,IF(D21="Diestro",B21,""))</f>
      </c>
      <c r="I21" s="66">
        <f aca="true" t="shared" si="3" ref="I21:I49">IF(D21="Experto",B21,"")</f>
      </c>
      <c r="J21" s="50"/>
    </row>
    <row r="22" spans="1:10" ht="11.25">
      <c r="A22" s="49"/>
      <c r="B22" s="39" t="s">
        <v>136</v>
      </c>
      <c r="C22" s="60">
        <f>IF(1_Ambiente!D9="A",20,IF(1_Ambiente!D9="B",40,IF(1_Ambiente!D9="C",60,IF(1_Ambiente!D9="D",80,IF(1_Ambiente!D9="E",100,20)))))</f>
        <v>20</v>
      </c>
      <c r="D22" s="40" t="str">
        <f>IF(C22=20,"Incipiente",IF(C22=40,"Novato",IF(C22=60,"Competente",IF(C22=80,"Diestro",IF(C22=100,"Experto","Indeterminado")))))</f>
        <v>Incipiente</v>
      </c>
      <c r="E22" s="50"/>
      <c r="F22" s="103" t="str">
        <f t="shared" si="0"/>
        <v>1.1 - Compromiso</v>
      </c>
      <c r="G22" s="63">
        <f t="shared" si="1"/>
      </c>
      <c r="H22" s="63">
        <f t="shared" si="2"/>
      </c>
      <c r="I22" s="67">
        <f t="shared" si="3"/>
      </c>
      <c r="J22" s="50"/>
    </row>
    <row r="23" spans="1:10" ht="11.25">
      <c r="A23" s="49"/>
      <c r="B23" s="39" t="s">
        <v>137</v>
      </c>
      <c r="C23" s="43">
        <f>IF(1_Ambiente!D19="A",20,IF(1_Ambiente!D19="B",40,IF(1_Ambiente!D19="C",60,IF(1_Ambiente!D19="D",80,IF(1_Ambiente!D19="E",100,20)))))</f>
        <v>20</v>
      </c>
      <c r="D23" s="40" t="str">
        <f>IF(C23=20,"Incipiente",IF(C23=40,"Novato",IF(C23=60,"Competente",IF(C23=80,"Diestro",IF(C23=100,"Experto","Indeterminado")))))</f>
        <v>Incipiente</v>
      </c>
      <c r="E23" s="50"/>
      <c r="F23" s="104" t="str">
        <f t="shared" si="0"/>
        <v>1.2 - Ética</v>
      </c>
      <c r="G23" s="64">
        <f t="shared" si="1"/>
      </c>
      <c r="H23" s="64">
        <f t="shared" si="2"/>
      </c>
      <c r="I23" s="67">
        <f t="shared" si="3"/>
      </c>
      <c r="J23" s="50"/>
    </row>
    <row r="24" spans="1:10" ht="11.25">
      <c r="A24" s="49"/>
      <c r="B24" s="39" t="s">
        <v>138</v>
      </c>
      <c r="C24" s="43">
        <f>IF(1_Ambiente!D29="A",20,IF(1_Ambiente!D29="B",40,IF(1_Ambiente!D29="C",60,IF(1_Ambiente!D29="D",80,IF(1_Ambiente!D29="E",100,20)))))</f>
        <v>20</v>
      </c>
      <c r="D24" s="40" t="str">
        <f>IF(C24=20,"Incipiente",IF(C24=40,"Novato",IF(C24=60,"Competente",IF(C24=80,"Diestro",IF(C24=100,"Experto","Indeterminado")))))</f>
        <v>Incipiente</v>
      </c>
      <c r="E24" s="50"/>
      <c r="F24" s="104" t="str">
        <f t="shared" si="0"/>
        <v>1.3 - Personal</v>
      </c>
      <c r="G24" s="64">
        <f t="shared" si="1"/>
      </c>
      <c r="H24" s="64">
        <f t="shared" si="2"/>
      </c>
      <c r="I24" s="67">
        <f t="shared" si="3"/>
      </c>
      <c r="J24" s="50"/>
    </row>
    <row r="25" spans="1:10" ht="11.25">
      <c r="A25" s="49"/>
      <c r="B25" s="41" t="s">
        <v>139</v>
      </c>
      <c r="C25" s="44">
        <f>IF(1_Ambiente!D39="A",20,IF(1_Ambiente!D39="B",40,IF(1_Ambiente!D39="C",60,IF(1_Ambiente!D39="D",80,IF(1_Ambiente!D39="E",100,20)))))</f>
        <v>20</v>
      </c>
      <c r="D25" s="42" t="str">
        <f>IF(C25=20,"Incipiente",IF(C25=40,"Novato",IF(C25=60,"Competente",IF(C25=80,"Diestro",IF(C25=100,"Experto","Indeterminado")))))</f>
        <v>Incipiente</v>
      </c>
      <c r="E25" s="50"/>
      <c r="F25" s="105" t="str">
        <f t="shared" si="0"/>
        <v>1.4 - Estructura</v>
      </c>
      <c r="G25" s="65">
        <f t="shared" si="1"/>
      </c>
      <c r="H25" s="65">
        <f t="shared" si="2"/>
      </c>
      <c r="I25" s="68">
        <f t="shared" si="3"/>
      </c>
      <c r="J25" s="50"/>
    </row>
    <row r="26" spans="1:10" ht="11.25">
      <c r="A26" s="49"/>
      <c r="B26" s="51"/>
      <c r="C26" s="51"/>
      <c r="D26" s="51"/>
      <c r="E26" s="51"/>
      <c r="F26" s="51"/>
      <c r="G26" s="51"/>
      <c r="H26" s="51"/>
      <c r="I26" s="51"/>
      <c r="J26" s="50"/>
    </row>
    <row r="27" spans="1:10" ht="11.25">
      <c r="A27" s="49"/>
      <c r="B27" s="37" t="s">
        <v>140</v>
      </c>
      <c r="C27" s="61">
        <f>SUM(C28:C31)/4</f>
        <v>20</v>
      </c>
      <c r="D27" s="38" t="str">
        <f>IF(C27=0,"Indeterminado",IF(C27&lt;=30,"Incipiente",IF(C27&lt;=50,"Novato",IF(C27&lt;=70,"Competente",IF(C27&lt;90,"Diestro","Experto")))))</f>
        <v>Incipiente</v>
      </c>
      <c r="E27" s="50"/>
      <c r="F27" s="102" t="str">
        <f t="shared" si="0"/>
        <v>Sección 2 — VALORACIÓN DEL RIESGO</v>
      </c>
      <c r="G27" s="62">
        <f t="shared" si="1"/>
      </c>
      <c r="H27" s="62">
        <f t="shared" si="2"/>
      </c>
      <c r="I27" s="66">
        <f t="shared" si="3"/>
      </c>
      <c r="J27" s="50"/>
    </row>
    <row r="28" spans="1:10" ht="11.25">
      <c r="A28" s="49"/>
      <c r="B28" s="39" t="s">
        <v>141</v>
      </c>
      <c r="C28" s="60">
        <f>IF(2_Riesgo!D9="A",20,IF(2_Riesgo!D9="B",40,IF(2_Riesgo!D9="C",60,IF(2_Riesgo!D9="D",80,IF(2_Riesgo!D9="E",100,20)))))</f>
        <v>20</v>
      </c>
      <c r="D28" s="40" t="str">
        <f>IF(C28=20,"Incipiente",IF(C28=40,"Novato",IF(C28=60,"Competente",IF(C28=80,"Diestro",IF(C28=100,"Experto","Indeterminado")))))</f>
        <v>Incipiente</v>
      </c>
      <c r="E28" s="50"/>
      <c r="F28" s="103" t="str">
        <f t="shared" si="0"/>
        <v>2.1 - Marco orientador</v>
      </c>
      <c r="G28" s="63">
        <f t="shared" si="1"/>
      </c>
      <c r="H28" s="63">
        <f t="shared" si="2"/>
      </c>
      <c r="I28" s="67">
        <f t="shared" si="3"/>
      </c>
      <c r="J28" s="50"/>
    </row>
    <row r="29" spans="1:10" ht="11.25">
      <c r="A29" s="49"/>
      <c r="B29" s="39" t="s">
        <v>142</v>
      </c>
      <c r="C29" s="43">
        <f>IF(2_Riesgo!D19="A",20,IF(2_Riesgo!D19="B",40,IF(2_Riesgo!D19="C",60,IF(2_Riesgo!D19="D",80,IF(2_Riesgo!D19="E",100,20)))))</f>
        <v>20</v>
      </c>
      <c r="D29" s="40" t="str">
        <f>IF(C29=20,"Incipiente",IF(C29=40,"Novato",IF(C29=60,"Competente",IF(C29=80,"Diestro",IF(C29=100,"Experto","Indeterminado")))))</f>
        <v>Incipiente</v>
      </c>
      <c r="E29" s="50"/>
      <c r="F29" s="104" t="str">
        <f t="shared" si="0"/>
        <v>2.2 - Herramienta para administración de la información</v>
      </c>
      <c r="G29" s="64">
        <f t="shared" si="1"/>
      </c>
      <c r="H29" s="64">
        <f t="shared" si="2"/>
      </c>
      <c r="I29" s="67">
        <f t="shared" si="3"/>
      </c>
      <c r="J29" s="50"/>
    </row>
    <row r="30" spans="1:10" ht="11.25">
      <c r="A30" s="49"/>
      <c r="B30" s="39" t="s">
        <v>143</v>
      </c>
      <c r="C30" s="43">
        <f>IF(2_Riesgo!D29="A",20,IF(2_Riesgo!D29="B",40,IF(2_Riesgo!D29="C",60,IF(2_Riesgo!D29="D",80,IF(2_Riesgo!D29="E",100,20)))))</f>
        <v>20</v>
      </c>
      <c r="D30" s="40" t="str">
        <f>IF(C30=20,"Incipiente",IF(C30=40,"Novato",IF(C30=60,"Competente",IF(C30=80,"Diestro",IF(C30=100,"Experto","Indeterminado")))))</f>
        <v>Incipiente</v>
      </c>
      <c r="E30" s="50"/>
      <c r="F30" s="104" t="str">
        <f t="shared" si="0"/>
        <v>2.3 - Funcionamiento del SEVRI</v>
      </c>
      <c r="G30" s="64">
        <f t="shared" si="1"/>
      </c>
      <c r="H30" s="64">
        <f t="shared" si="2"/>
      </c>
      <c r="I30" s="67">
        <f t="shared" si="3"/>
      </c>
      <c r="J30" s="50"/>
    </row>
    <row r="31" spans="1:10" ht="11.25">
      <c r="A31" s="49"/>
      <c r="B31" s="41" t="s">
        <v>144</v>
      </c>
      <c r="C31" s="44">
        <f>IF(2_Riesgo!D39="A",20,IF(2_Riesgo!D39="B",40,IF(2_Riesgo!D39="C",60,IF(2_Riesgo!D39="D",80,IF(2_Riesgo!D39="E",100,20)))))</f>
        <v>20</v>
      </c>
      <c r="D31" s="42" t="str">
        <f>IF(C31=20,"Incipiente",IF(C31=40,"Novato",IF(C31=60,"Competente",IF(C31=80,"Diestro",IF(C31=100,"Experto","Indeterminado")))))</f>
        <v>Incipiente</v>
      </c>
      <c r="E31" s="50"/>
      <c r="F31" s="105" t="str">
        <f t="shared" si="0"/>
        <v>2.4 - Documentación y comunicación</v>
      </c>
      <c r="G31" s="65">
        <f t="shared" si="1"/>
      </c>
      <c r="H31" s="65">
        <f t="shared" si="2"/>
      </c>
      <c r="I31" s="68">
        <f t="shared" si="3"/>
      </c>
      <c r="J31" s="50"/>
    </row>
    <row r="32" spans="1:10" ht="11.25">
      <c r="A32" s="49"/>
      <c r="B32" s="51"/>
      <c r="C32" s="51"/>
      <c r="D32" s="51"/>
      <c r="E32" s="51"/>
      <c r="F32" s="51"/>
      <c r="G32" s="51"/>
      <c r="H32" s="51"/>
      <c r="I32" s="51"/>
      <c r="J32" s="50"/>
    </row>
    <row r="33" spans="1:10" ht="11.25">
      <c r="A33" s="49"/>
      <c r="B33" s="37" t="s">
        <v>252</v>
      </c>
      <c r="C33" s="61">
        <f>SUM(C34:C37)/4</f>
        <v>20</v>
      </c>
      <c r="D33" s="38" t="str">
        <f>IF(C33=0,"Indeterminado",IF(C33&lt;=30,"Incipiente",IF(C33&lt;=50,"Novato",IF(C33&lt;=70,"Competente",IF(C33&lt;90,"Diestro","Experto")))))</f>
        <v>Incipiente</v>
      </c>
      <c r="E33" s="50"/>
      <c r="F33" s="102" t="str">
        <f t="shared" si="0"/>
        <v>Sección 3 — ACTIVIDADES DE CONTROL </v>
      </c>
      <c r="G33" s="62">
        <f t="shared" si="1"/>
      </c>
      <c r="H33" s="62">
        <f t="shared" si="2"/>
      </c>
      <c r="I33" s="66">
        <f t="shared" si="3"/>
      </c>
      <c r="J33" s="50"/>
    </row>
    <row r="34" spans="1:10" ht="11.25">
      <c r="A34" s="49"/>
      <c r="B34" s="39" t="s">
        <v>253</v>
      </c>
      <c r="C34" s="60">
        <f>IF(3_Actividades!D9="A",20,IF(3_Actividades!D9="B",40,IF(3_Actividades!D9="C",60,IF(3_Actividades!D9="D",80,IF(3_Actividades!D9="E",100,20)))))</f>
        <v>20</v>
      </c>
      <c r="D34" s="40" t="str">
        <f>IF(C34=20,"Incipiente",IF(C34=40,"Novato",IF(C34=60,"Competente",IF(C34=80,"Diestro",IF(C34=100,"Experto","Indeterminado")))))</f>
        <v>Incipiente</v>
      </c>
      <c r="E34" s="50"/>
      <c r="F34" s="103" t="str">
        <f t="shared" si="0"/>
        <v>3.1 - Características de las actividades de control</v>
      </c>
      <c r="G34" s="63">
        <f t="shared" si="1"/>
      </c>
      <c r="H34" s="63">
        <f t="shared" si="2"/>
      </c>
      <c r="I34" s="67">
        <f t="shared" si="3"/>
      </c>
      <c r="J34" s="50"/>
    </row>
    <row r="35" spans="1:10" ht="11.25">
      <c r="A35" s="49"/>
      <c r="B35" s="39" t="s">
        <v>254</v>
      </c>
      <c r="C35" s="43">
        <f>IF(3_Actividades!D19="A",20,IF(3_Actividades!D19="B",40,IF(3_Actividades!D19="C",60,IF(3_Actividades!D19="D",80,IF(3_Actividades!D19="E",100,20)))))</f>
        <v>20</v>
      </c>
      <c r="D35" s="40" t="str">
        <f>IF(C35=20,"Incipiente",IF(C35=40,"Novato",IF(C35=60,"Competente",IF(C35=80,"Diestro",IF(C35=100,"Experto","Indeterminado")))))</f>
        <v>Incipiente</v>
      </c>
      <c r="E35" s="50"/>
      <c r="F35" s="104" t="str">
        <f t="shared" si="0"/>
        <v>3.2 - Alcance de las actividades de control</v>
      </c>
      <c r="G35" s="64">
        <f t="shared" si="1"/>
      </c>
      <c r="H35" s="64">
        <f t="shared" si="2"/>
      </c>
      <c r="I35" s="67">
        <f t="shared" si="3"/>
      </c>
      <c r="J35" s="50"/>
    </row>
    <row r="36" spans="1:10" ht="11.25">
      <c r="A36" s="49"/>
      <c r="B36" s="39" t="s">
        <v>255</v>
      </c>
      <c r="C36" s="43">
        <f>IF(3_Actividades!D29="A",20,IF(3_Actividades!D29="B",40,IF(3_Actividades!D29="C",60,IF(3_Actividades!D29="D",80,IF(3_Actividades!D29="E",100,20)))))</f>
        <v>20</v>
      </c>
      <c r="D36" s="40" t="str">
        <f>IF(C36=20,"Incipiente",IF(C36=40,"Novato",IF(C36=60,"Competente",IF(C36=80,"Diestro",IF(C36=100,"Experto","Indeterminado")))))</f>
        <v>Incipiente</v>
      </c>
      <c r="E36" s="50"/>
      <c r="F36" s="104" t="str">
        <f t="shared" si="0"/>
        <v>3.3 - Formalidad de las actividades de control</v>
      </c>
      <c r="G36" s="64">
        <f t="shared" si="1"/>
      </c>
      <c r="H36" s="64">
        <f t="shared" si="2"/>
      </c>
      <c r="I36" s="67">
        <f t="shared" si="3"/>
      </c>
      <c r="J36" s="50"/>
    </row>
    <row r="37" spans="1:10" ht="11.25">
      <c r="A37" s="49"/>
      <c r="B37" s="41" t="s">
        <v>256</v>
      </c>
      <c r="C37" s="44">
        <f>IF(3_Actividades!D39="A",20,IF(3_Actividades!D39="B",40,IF(3_Actividades!D39="C",60,IF(3_Actividades!D39="D",80,IF(3_Actividades!D39="E",100,20)))))</f>
        <v>20</v>
      </c>
      <c r="D37" s="42" t="str">
        <f>IF(C37=20,"Incipiente",IF(C37=40,"Novato",IF(C37=60,"Competente",IF(C37=80,"Diestro",IF(C37=100,"Experto","Indeterminado")))))</f>
        <v>Incipiente</v>
      </c>
      <c r="E37" s="50"/>
      <c r="F37" s="105" t="str">
        <f t="shared" si="0"/>
        <v>3.4 - Aplicación de las actividades de control</v>
      </c>
      <c r="G37" s="65">
        <f t="shared" si="1"/>
      </c>
      <c r="H37" s="65">
        <f t="shared" si="2"/>
      </c>
      <c r="I37" s="68">
        <f t="shared" si="3"/>
      </c>
      <c r="J37" s="50"/>
    </row>
    <row r="38" spans="1:10" ht="11.25">
      <c r="A38" s="49"/>
      <c r="B38" s="51"/>
      <c r="C38" s="51"/>
      <c r="D38" s="51"/>
      <c r="E38" s="51"/>
      <c r="F38" s="51"/>
      <c r="G38" s="51"/>
      <c r="H38" s="51"/>
      <c r="I38" s="51"/>
      <c r="J38" s="50"/>
    </row>
    <row r="39" spans="1:10" ht="11.25">
      <c r="A39" s="49"/>
      <c r="B39" s="37" t="s">
        <v>257</v>
      </c>
      <c r="C39" s="61">
        <f>SUM(C40:C43)/4</f>
        <v>20</v>
      </c>
      <c r="D39" s="38" t="str">
        <f>IF(C39=0,"Indeterminado",IF(C39&lt;=30,"Incipiente",IF(C39&lt;=50,"Novato",IF(C39&lt;=70,"Competente",IF(C39&lt;90,"Diestro","Experto")))))</f>
        <v>Incipiente</v>
      </c>
      <c r="E39" s="50"/>
      <c r="F39" s="102" t="str">
        <f t="shared" si="0"/>
        <v>Sección 4 — SISTEMAS DE INFORMACIÓN </v>
      </c>
      <c r="G39" s="62">
        <f t="shared" si="1"/>
      </c>
      <c r="H39" s="62">
        <f t="shared" si="2"/>
      </c>
      <c r="I39" s="66">
        <f t="shared" si="3"/>
      </c>
      <c r="J39" s="50"/>
    </row>
    <row r="40" spans="1:10" ht="11.25">
      <c r="A40" s="49"/>
      <c r="B40" s="39" t="s">
        <v>258</v>
      </c>
      <c r="C40" s="60">
        <f>IF(4_Sistemas!D9="A",20,IF(4_Sistemas!D9="B",40,IF(4_Sistemas!D9="C",60,IF(4_Sistemas!D9="D",80,IF(4_Sistemas!D9="E",100,20)))))</f>
        <v>20</v>
      </c>
      <c r="D40" s="40" t="str">
        <f>IF(C40=20,"Incipiente",IF(C40=40,"Novato",IF(C40=60,"Competente",IF(C40=80,"Diestro",IF(C40=100,"Experto","Indeterminado")))))</f>
        <v>Incipiente</v>
      </c>
      <c r="E40" s="50"/>
      <c r="F40" s="103" t="str">
        <f t="shared" si="0"/>
        <v>4.1 - Alcance de los sistemas de información</v>
      </c>
      <c r="G40" s="63">
        <f t="shared" si="1"/>
      </c>
      <c r="H40" s="63">
        <f t="shared" si="2"/>
      </c>
      <c r="I40" s="67">
        <f t="shared" si="3"/>
      </c>
      <c r="J40" s="50"/>
    </row>
    <row r="41" spans="1:10" ht="11.25">
      <c r="A41" s="49"/>
      <c r="B41" s="39" t="s">
        <v>145</v>
      </c>
      <c r="C41" s="43">
        <f>IF(4_Sistemas!D19="A",20,IF(4_Sistemas!D19="B",40,IF(4_Sistemas!D19="C",60,IF(4_Sistemas!D19="D",80,IF(4_Sistemas!D19="E",100,20)))))</f>
        <v>20</v>
      </c>
      <c r="D41" s="40" t="str">
        <f>IF(C41=20,"Incipiente",IF(C41=40,"Novato",IF(C41=60,"Competente",IF(C41=80,"Diestro",IF(C41=100,"Experto","Indeterminado")))))</f>
        <v>Incipiente</v>
      </c>
      <c r="E41" s="50"/>
      <c r="F41" s="104" t="str">
        <f t="shared" si="0"/>
        <v>4.2 - Calidad de la información</v>
      </c>
      <c r="G41" s="64">
        <f t="shared" si="1"/>
      </c>
      <c r="H41" s="64">
        <f t="shared" si="2"/>
      </c>
      <c r="I41" s="67">
        <f t="shared" si="3"/>
      </c>
      <c r="J41" s="50"/>
    </row>
    <row r="42" spans="1:10" ht="11.25">
      <c r="A42" s="49"/>
      <c r="B42" s="39" t="s">
        <v>146</v>
      </c>
      <c r="C42" s="43">
        <f>IF(4_Sistemas!D29="A",20,IF(4_Sistemas!D29="B",40,IF(4_Sistemas!D29="C",60,IF(4_Sistemas!D29="D",80,IF(4_Sistemas!D29="E",100,20)))))</f>
        <v>20</v>
      </c>
      <c r="D42" s="40" t="str">
        <f>IF(C42=20,"Incipiente",IF(C42=40,"Novato",IF(C42=60,"Competente",IF(C42=80,"Diestro",IF(C42=100,"Experto","Indeterminado")))))</f>
        <v>Incipiente</v>
      </c>
      <c r="E42" s="50"/>
      <c r="F42" s="104" t="str">
        <f t="shared" si="0"/>
        <v>4.3 - Calidad de la comunicación</v>
      </c>
      <c r="G42" s="64">
        <f t="shared" si="1"/>
      </c>
      <c r="H42" s="64">
        <f t="shared" si="2"/>
      </c>
      <c r="I42" s="67">
        <f t="shared" si="3"/>
      </c>
      <c r="J42" s="50"/>
    </row>
    <row r="43" spans="1:10" ht="11.25">
      <c r="A43" s="49"/>
      <c r="B43" s="41" t="s">
        <v>259</v>
      </c>
      <c r="C43" s="44">
        <f>IF(4_Sistemas!D39="A",20,IF(4_Sistemas!D39="B",40,IF(4_Sistemas!D39="C",60,IF(4_Sistemas!D39="D",80,IF(4_Sistemas!D39="E",100,20)))))</f>
        <v>20</v>
      </c>
      <c r="D43" s="42" t="str">
        <f>IF(C43=20,"Incipiente",IF(C43=40,"Novato",IF(C43=60,"Competente",IF(C43=80,"Diestro",IF(C43=100,"Experto","Indeterminado")))))</f>
        <v>Incipiente</v>
      </c>
      <c r="E43" s="50"/>
      <c r="F43" s="105" t="str">
        <f t="shared" si="0"/>
        <v>4.4 - Control de los sistemas de información</v>
      </c>
      <c r="G43" s="65">
        <f t="shared" si="1"/>
      </c>
      <c r="H43" s="65">
        <f t="shared" si="2"/>
      </c>
      <c r="I43" s="68">
        <f t="shared" si="3"/>
      </c>
      <c r="J43" s="50"/>
    </row>
    <row r="44" spans="1:10" ht="11.25">
      <c r="A44" s="49"/>
      <c r="B44" s="51"/>
      <c r="C44" s="51"/>
      <c r="D44" s="51"/>
      <c r="E44" s="51"/>
      <c r="F44" s="51"/>
      <c r="G44" s="51"/>
      <c r="H44" s="51"/>
      <c r="I44" s="51"/>
      <c r="J44" s="50"/>
    </row>
    <row r="45" spans="1:10" ht="11.25">
      <c r="A45" s="49"/>
      <c r="B45" s="37" t="s">
        <v>147</v>
      </c>
      <c r="C45" s="61">
        <f>SUM(C46:C49)/4</f>
        <v>20</v>
      </c>
      <c r="D45" s="38" t="str">
        <f>IF(C45=0,"Indeterminado",IF(C45&lt;=30,"Incipiente",IF(C45&lt;=50,"Novato",IF(C45&lt;=70,"Competente",IF(C45&lt;90,"Diestro","Experto")))))</f>
        <v>Incipiente</v>
      </c>
      <c r="E45" s="50"/>
      <c r="F45" s="102" t="str">
        <f t="shared" si="0"/>
        <v>Sección 5 — SEGUIMIENTO DEL SCI</v>
      </c>
      <c r="G45" s="62">
        <f t="shared" si="1"/>
      </c>
      <c r="H45" s="62">
        <f t="shared" si="2"/>
      </c>
      <c r="I45" s="69">
        <f t="shared" si="3"/>
      </c>
      <c r="J45" s="50"/>
    </row>
    <row r="46" spans="1:10" ht="11.25">
      <c r="A46" s="49"/>
      <c r="B46" s="39" t="s">
        <v>148</v>
      </c>
      <c r="C46" s="60">
        <f>IF(5_Seguimiento!E9="A",20,IF(5_Seguimiento!E9="B",40,IF(5_Seguimiento!E9="C",60,IF(5_Seguimiento!E9="D",80,IF(5_Seguimiento!E9="E",100,20)))))</f>
        <v>20</v>
      </c>
      <c r="D46" s="40" t="str">
        <f>IF(C46=20,"Incipiente",IF(C46=40,"Novato",IF(C46=60,"Competente",IF(C46=80,"Diestro",IF(C46=100,"Experto","Indeterminado")))))</f>
        <v>Incipiente</v>
      </c>
      <c r="E46" s="50"/>
      <c r="F46" s="103" t="str">
        <f t="shared" si="0"/>
        <v>5.1 - Participantes en el seguimiento del SCI</v>
      </c>
      <c r="G46" s="63">
        <f t="shared" si="1"/>
      </c>
      <c r="H46" s="63">
        <f t="shared" si="2"/>
      </c>
      <c r="I46" s="67">
        <f t="shared" si="3"/>
      </c>
      <c r="J46" s="50"/>
    </row>
    <row r="47" spans="1:10" ht="11.25">
      <c r="A47" s="49"/>
      <c r="B47" s="39" t="s">
        <v>149</v>
      </c>
      <c r="C47" s="43">
        <f>IF(5_Seguimiento!E19="A",20,IF(5_Seguimiento!E19="B",40,IF(5_Seguimiento!E19="C",60,IF(5_Seguimiento!E19="D",80,IF(5_Seguimiento!E19="E",100,20)))))</f>
        <v>20</v>
      </c>
      <c r="D47" s="40" t="str">
        <f>IF(C47=20,"Incipiente",IF(C47=40,"Novato",IF(C47=60,"Competente",IF(C47=80,"Diestro",IF(C47=100,"Experto","Indeterminado")))))</f>
        <v>Incipiente</v>
      </c>
      <c r="E47" s="50"/>
      <c r="F47" s="104" t="str">
        <f t="shared" si="0"/>
        <v>5.2 - Formalidad del seguimiento del SCI</v>
      </c>
      <c r="G47" s="64">
        <f t="shared" si="1"/>
      </c>
      <c r="H47" s="64">
        <f t="shared" si="2"/>
      </c>
      <c r="I47" s="67">
        <f t="shared" si="3"/>
      </c>
      <c r="J47" s="50"/>
    </row>
    <row r="48" spans="1:10" ht="11.25">
      <c r="A48" s="49"/>
      <c r="B48" s="39" t="s">
        <v>150</v>
      </c>
      <c r="C48" s="43">
        <f>IF(5_Seguimiento!E29="A",20,IF(5_Seguimiento!E29="B",40,IF(5_Seguimiento!E29="C",60,IF(5_Seguimiento!E29="D",80,IF(5_Seguimiento!E29="E",100,20)))))</f>
        <v>20</v>
      </c>
      <c r="D48" s="40" t="str">
        <f>IF(C48=20,"Incipiente",IF(C48=40,"Novato",IF(C48=60,"Competente",IF(C48=80,"Diestro",IF(C48=100,"Experto","Indeterminado")))))</f>
        <v>Incipiente</v>
      </c>
      <c r="E48" s="50"/>
      <c r="F48" s="104" t="str">
        <f t="shared" si="0"/>
        <v>5.3 - Alcance del seguimiento del SCI</v>
      </c>
      <c r="G48" s="64">
        <f t="shared" si="1"/>
      </c>
      <c r="H48" s="64">
        <f t="shared" si="2"/>
      </c>
      <c r="I48" s="67">
        <f t="shared" si="3"/>
      </c>
      <c r="J48" s="50"/>
    </row>
    <row r="49" spans="1:10" ht="11.25">
      <c r="A49" s="49"/>
      <c r="B49" s="41" t="s">
        <v>151</v>
      </c>
      <c r="C49" s="44">
        <f>IF(5_Seguimiento!E39="A",20,IF(5_Seguimiento!E39="B",40,IF(5_Seguimiento!E39="C",60,IF(5_Seguimiento!E39="D",80,IF(5_Seguimiento!E39="E",100,20)))))</f>
        <v>20</v>
      </c>
      <c r="D49" s="42" t="str">
        <f>IF(C49=20,"Incipiente",IF(C49=40,"Novato",IF(C49=60,"Competente",IF(C49=80,"Diestro",IF(C49=100,"Experto","Indeterminado")))))</f>
        <v>Incipiente</v>
      </c>
      <c r="E49" s="50"/>
      <c r="F49" s="105" t="str">
        <f t="shared" si="0"/>
        <v>5.4 - Contribución del seguimiento a la mejora del sistema</v>
      </c>
      <c r="G49" s="65">
        <f t="shared" si="1"/>
      </c>
      <c r="H49" s="65">
        <f t="shared" si="2"/>
      </c>
      <c r="I49" s="68">
        <f t="shared" si="3"/>
      </c>
      <c r="J49" s="50"/>
    </row>
    <row r="50" spans="1:10" ht="11.25">
      <c r="A50" s="52"/>
      <c r="B50" s="53"/>
      <c r="C50" s="53"/>
      <c r="D50" s="53"/>
      <c r="E50" s="53"/>
      <c r="F50" s="53"/>
      <c r="G50" s="53"/>
      <c r="H50" s="53"/>
      <c r="I50" s="53"/>
      <c r="J50" s="54"/>
    </row>
  </sheetData>
  <sheetProtection password="C666" sheet="1"/>
  <conditionalFormatting sqref="G21:G25 G27:G31 G33:G37 G39:G43 G45:G49 G19">
    <cfRule type="cellIs" priority="1" dxfId="1" operator="notEqual" stopIfTrue="1">
      <formula>""</formula>
    </cfRule>
  </conditionalFormatting>
  <conditionalFormatting sqref="H21:H25 H27:H31 H33:H37 H39:H43 H45:H49 H19">
    <cfRule type="cellIs" priority="2" dxfId="4" operator="notEqual" stopIfTrue="1">
      <formula>""</formula>
    </cfRule>
  </conditionalFormatting>
  <conditionalFormatting sqref="I21:I25 I27:I31 I33:I37 I39:I43 I45:I49 I19">
    <cfRule type="cellIs" priority="3" dxfId="3" operator="notEqual" stopIfTrue="1">
      <formula>""</formula>
    </cfRule>
  </conditionalFormatting>
  <conditionalFormatting sqref="F21:F25 F27:F31 F33:F37 F39:F43 F45:F49">
    <cfRule type="cellIs" priority="4" dxfId="2" operator="notEqual" stopIfTrue="1">
      <formula>""</formula>
    </cfRule>
  </conditionalFormatting>
  <conditionalFormatting sqref="C19">
    <cfRule type="cellIs" priority="5" dxfId="2" operator="equal" stopIfTrue="1">
      <formula>"Incipiente"</formula>
    </cfRule>
    <cfRule type="cellIs" priority="6" dxfId="1" operator="equal" stopIfTrue="1">
      <formula>"Novato"</formula>
    </cfRule>
    <cfRule type="cellIs" priority="7" dxfId="0" operator="equal" stopIfTrue="1">
      <formula>"Competente"</formula>
    </cfRule>
  </conditionalFormatting>
  <printOptions/>
  <pageMargins left="0.75" right="0.75" top="1" bottom="1" header="0"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 sqref="A1"/>
    </sheetView>
  </sheetViews>
  <sheetFormatPr defaultColWidth="11.421875" defaultRowHeight="12.75"/>
  <cols>
    <col min="2" max="2" width="24.00390625" style="0" customWidth="1"/>
  </cols>
  <sheetData>
    <row r="1" spans="1:10" s="36" customFormat="1" ht="11.25">
      <c r="A1" s="24" t="s">
        <v>152</v>
      </c>
      <c r="E1" s="24"/>
      <c r="J1" s="24"/>
    </row>
    <row r="2" spans="1:10" s="36" customFormat="1" ht="11.25">
      <c r="A2" s="24" t="s">
        <v>153</v>
      </c>
      <c r="E2" s="24"/>
      <c r="J2" s="24"/>
    </row>
    <row r="3" spans="1:10" s="36" customFormat="1" ht="11.25">
      <c r="A3" s="24" t="s">
        <v>154</v>
      </c>
      <c r="E3" s="24"/>
      <c r="J3" s="24"/>
    </row>
    <row r="4" spans="1:10" s="36" customFormat="1" ht="11.25">
      <c r="A4" s="24"/>
      <c r="E4" s="24"/>
      <c r="J4" s="24"/>
    </row>
    <row r="5" spans="1:10" s="36" customFormat="1" ht="15">
      <c r="A5" s="112" t="s">
        <v>26</v>
      </c>
      <c r="E5" s="24"/>
      <c r="J5" s="24"/>
    </row>
    <row r="6" spans="1:10" s="36" customFormat="1" ht="11.25">
      <c r="A6" s="26"/>
      <c r="E6" s="26"/>
      <c r="J6" s="26"/>
    </row>
    <row r="7" spans="1:10" s="36" customFormat="1" ht="11.25">
      <c r="A7" s="26"/>
      <c r="E7" s="26"/>
      <c r="J7" s="26"/>
    </row>
    <row r="8" ht="12.75">
      <c r="A8" s="24" t="s">
        <v>178</v>
      </c>
    </row>
    <row r="9" ht="12.75">
      <c r="A9" s="24"/>
    </row>
    <row r="11" spans="2:7" ht="15.75">
      <c r="B11" s="147" t="s">
        <v>261</v>
      </c>
      <c r="C11" s="147" t="s">
        <v>190</v>
      </c>
      <c r="D11" s="147" t="s">
        <v>184</v>
      </c>
      <c r="E11" s="147" t="s">
        <v>185</v>
      </c>
      <c r="F11" s="147" t="s">
        <v>186</v>
      </c>
      <c r="G11" s="147" t="s">
        <v>187</v>
      </c>
    </row>
    <row r="12" spans="2:7" ht="15">
      <c r="B12" s="139" t="s">
        <v>165</v>
      </c>
      <c r="C12" s="148">
        <f>SUM(D12:G12)/4</f>
        <v>20</v>
      </c>
      <c r="D12" s="148">
        <f>Puntajes!C22</f>
        <v>20</v>
      </c>
      <c r="E12" s="148">
        <f>Puntajes!C23</f>
        <v>20</v>
      </c>
      <c r="F12" s="148">
        <f>Puntajes!C24</f>
        <v>20</v>
      </c>
      <c r="G12" s="148">
        <f>Puntajes!C25</f>
        <v>20</v>
      </c>
    </row>
    <row r="13" spans="2:7" ht="15">
      <c r="B13" s="139" t="s">
        <v>196</v>
      </c>
      <c r="C13" s="148">
        <f>SUM(D13:G13)/4</f>
        <v>20</v>
      </c>
      <c r="D13" s="148">
        <f>Puntajes!C28</f>
        <v>20</v>
      </c>
      <c r="E13" s="148">
        <f>Puntajes!C29</f>
        <v>20</v>
      </c>
      <c r="F13" s="148">
        <f>Puntajes!C30</f>
        <v>20</v>
      </c>
      <c r="G13" s="148">
        <f>Puntajes!C31</f>
        <v>20</v>
      </c>
    </row>
    <row r="14" spans="2:7" ht="15">
      <c r="B14" s="139" t="s">
        <v>197</v>
      </c>
      <c r="C14" s="148">
        <f>SUM(D14:G14)/4</f>
        <v>20</v>
      </c>
      <c r="D14" s="148">
        <f>Puntajes!C34</f>
        <v>20</v>
      </c>
      <c r="E14" s="148">
        <f>Puntajes!C35</f>
        <v>20</v>
      </c>
      <c r="F14" s="148">
        <f>Puntajes!C36</f>
        <v>20</v>
      </c>
      <c r="G14" s="148">
        <f>Puntajes!C37</f>
        <v>20</v>
      </c>
    </row>
    <row r="15" spans="2:7" ht="15">
      <c r="B15" s="139" t="s">
        <v>198</v>
      </c>
      <c r="C15" s="148">
        <f>SUM(D15:G15)/4</f>
        <v>20</v>
      </c>
      <c r="D15" s="148">
        <f>Puntajes!C40</f>
        <v>20</v>
      </c>
      <c r="E15" s="148">
        <f>Puntajes!C41</f>
        <v>20</v>
      </c>
      <c r="F15" s="148">
        <f>Puntajes!C42</f>
        <v>20</v>
      </c>
      <c r="G15" s="148">
        <f>Puntajes!C43</f>
        <v>20</v>
      </c>
    </row>
    <row r="16" spans="2:7" ht="15">
      <c r="B16" s="139" t="s">
        <v>176</v>
      </c>
      <c r="C16" s="148">
        <f>SUM(D16:G16)/4</f>
        <v>20</v>
      </c>
      <c r="D16" s="148">
        <f>Puntajes!C46</f>
        <v>20</v>
      </c>
      <c r="E16" s="148">
        <f>Puntajes!C47</f>
        <v>20</v>
      </c>
      <c r="F16" s="148">
        <f>Puntajes!C48</f>
        <v>20</v>
      </c>
      <c r="G16" s="148">
        <f>Puntajes!C49</f>
        <v>20</v>
      </c>
    </row>
  </sheetData>
  <sheetProtection password="C666" sheet="1"/>
  <printOptions/>
  <pageMargins left="0.75" right="0.75" top="1" bottom="1" header="0" footer="0"/>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45"/>
  <sheetViews>
    <sheetView showGridLines="0" zoomScalePageLayoutView="0" workbookViewId="0" topLeftCell="A46">
      <selection activeCell="A1" sqref="A1"/>
    </sheetView>
  </sheetViews>
  <sheetFormatPr defaultColWidth="11.421875" defaultRowHeight="12.75"/>
  <cols>
    <col min="1" max="1" width="2.57421875" style="36" customWidth="1"/>
    <col min="2" max="2" width="41.00390625" style="36" customWidth="1"/>
    <col min="3" max="3" width="11.421875" style="36" customWidth="1"/>
    <col min="4" max="6" width="13.421875" style="36" customWidth="1"/>
    <col min="7" max="8" width="40.57421875" style="36" customWidth="1"/>
    <col min="9" max="9" width="2.57421875" style="36" customWidth="1"/>
    <col min="10" max="16384" width="11.421875" style="36" customWidth="1"/>
  </cols>
  <sheetData>
    <row r="1" spans="1:9" ht="11.25">
      <c r="A1" s="24" t="s">
        <v>152</v>
      </c>
      <c r="I1" s="24"/>
    </row>
    <row r="2" spans="1:9" ht="11.25">
      <c r="A2" s="24" t="s">
        <v>153</v>
      </c>
      <c r="I2" s="24"/>
    </row>
    <row r="3" spans="1:9" ht="11.25">
      <c r="A3" s="24" t="s">
        <v>154</v>
      </c>
      <c r="I3" s="24"/>
    </row>
    <row r="4" spans="1:9" ht="11.25">
      <c r="A4" s="24"/>
      <c r="B4" s="36" t="s">
        <v>106</v>
      </c>
      <c r="I4" s="24"/>
    </row>
    <row r="5" spans="1:9" ht="15">
      <c r="A5" s="112" t="s">
        <v>26</v>
      </c>
      <c r="I5" s="24"/>
    </row>
    <row r="6" spans="1:9" ht="11.25">
      <c r="A6" s="26"/>
      <c r="I6" s="26"/>
    </row>
    <row r="7" spans="1:9" ht="11.25">
      <c r="A7" s="26"/>
      <c r="I7" s="26"/>
    </row>
    <row r="8" spans="1:9" ht="11.25">
      <c r="A8" s="24" t="s">
        <v>179</v>
      </c>
      <c r="I8" s="26"/>
    </row>
    <row r="9" spans="1:9" ht="11.25">
      <c r="A9" s="26"/>
      <c r="I9" s="26"/>
    </row>
    <row r="10" spans="1:9" ht="11.25">
      <c r="A10" s="26"/>
      <c r="I10" s="26"/>
    </row>
    <row r="11" spans="1:9" ht="11.25">
      <c r="A11" s="45"/>
      <c r="B11" s="46"/>
      <c r="C11" s="47"/>
      <c r="D11" s="47"/>
      <c r="E11" s="47"/>
      <c r="F11" s="47"/>
      <c r="G11" s="47"/>
      <c r="H11" s="47"/>
      <c r="I11" s="48"/>
    </row>
    <row r="12" spans="1:9" ht="22.5">
      <c r="A12" s="49"/>
      <c r="B12" s="70" t="s">
        <v>191</v>
      </c>
      <c r="C12" s="127" t="s">
        <v>21</v>
      </c>
      <c r="D12" s="127" t="s">
        <v>158</v>
      </c>
      <c r="E12" s="73" t="s">
        <v>192</v>
      </c>
      <c r="F12" s="73" t="s">
        <v>193</v>
      </c>
      <c r="G12" s="73" t="s">
        <v>20</v>
      </c>
      <c r="H12" s="73" t="s">
        <v>25</v>
      </c>
      <c r="I12" s="50"/>
    </row>
    <row r="13" spans="1:9" ht="11.25">
      <c r="A13" s="49"/>
      <c r="B13" s="51"/>
      <c r="C13" s="51"/>
      <c r="D13" s="51"/>
      <c r="E13" s="51"/>
      <c r="F13" s="51"/>
      <c r="G13" s="51"/>
      <c r="H13" s="51"/>
      <c r="I13" s="50"/>
    </row>
    <row r="14" spans="1:9" s="131" customFormat="1" ht="22.5" customHeight="1">
      <c r="A14" s="128"/>
      <c r="B14" s="133" t="s">
        <v>22</v>
      </c>
      <c r="C14" s="71">
        <f>(C16+C22+C28+C34+C40)/5</f>
        <v>20</v>
      </c>
      <c r="D14" s="72" t="str">
        <f>IF(C14=0,"Indeterminado",IF(C14&lt;=30,"Incipiente",IF(C14&lt;=50,"Novato",IF(C14&lt;=70,"Competente",IF(C14&lt;90,"Diestro","Experto")))))</f>
        <v>Incipiente</v>
      </c>
      <c r="E14" s="129" t="str">
        <f>IF(D14="Indeterminado","Máxima",IF(D14="Incipiente","Máxima",IF(D14="Novato","Alta",IF(D14="Experto","Leve","Media"))))</f>
        <v>Máxima</v>
      </c>
      <c r="F14" s="71" t="str">
        <f>IF(D14="Indeterminado","Indeterminado",IF(D14="Incipiente","Novato",IF(D14="Novato","Competente",IF(D14="Competente","Diestro","Experto"))))</f>
        <v>Novato</v>
      </c>
      <c r="G14" s="71" t="s">
        <v>23</v>
      </c>
      <c r="H14" s="71" t="s">
        <v>24</v>
      </c>
      <c r="I14" s="130"/>
    </row>
    <row r="15" spans="1:9" ht="11.25">
      <c r="A15" s="49"/>
      <c r="B15" s="51"/>
      <c r="C15" s="51"/>
      <c r="D15" s="51"/>
      <c r="E15" s="51"/>
      <c r="F15" s="51"/>
      <c r="G15" s="51"/>
      <c r="H15" s="51"/>
      <c r="I15" s="50"/>
    </row>
    <row r="16" spans="1:9" ht="11.25">
      <c r="A16" s="83"/>
      <c r="B16" s="37" t="s">
        <v>135</v>
      </c>
      <c r="C16" s="86">
        <f>SUM(C17:C20)/4</f>
        <v>20</v>
      </c>
      <c r="D16" s="84" t="str">
        <f>IF(C16=0,"Indeterminado",IF(C16&lt;=30,"Incipiente",IF(C16&lt;=50,"Novato",IF(C16&lt;=70,"Competente",IF(C16&lt;90,"Diestro","Experto")))))</f>
        <v>Incipiente</v>
      </c>
      <c r="E16" s="85" t="str">
        <f>IF(D16="Indeterminado","Máxima",IF(D16="Incipiente","Máxima",IF(D16="Novato","Alta",IF(D16="Experto","Leve","Media"))))</f>
        <v>Máxima</v>
      </c>
      <c r="F16" s="86" t="str">
        <f>IF(D16="Indeterminado","Indeterminado",IF(D16="Incipiente","Novato",IF(D16="Novato","Competente",IF(D16="Competente","Diestro","Experto"))))</f>
        <v>Novato</v>
      </c>
      <c r="G16" s="84" t="s">
        <v>188</v>
      </c>
      <c r="H16" s="86"/>
      <c r="I16" s="87"/>
    </row>
    <row r="17" spans="1:9" ht="123.75">
      <c r="A17" s="83"/>
      <c r="B17" s="93" t="s">
        <v>136</v>
      </c>
      <c r="C17" s="94">
        <f>IF(1_Ambiente!D9="A",20,IF(1_Ambiente!D9="B",40,IF(1_Ambiente!D9="C",60,IF(1_Ambiente!D9="D",80,IF(1_Ambiente!D9="E",100,20)))))</f>
        <v>20</v>
      </c>
      <c r="D17" s="94" t="str">
        <f>IF(C17=20,"Incipiente",IF(C17=40,"Novato",IF(C17=60,"Competente",IF(C17=80,"Diestro",IF(C17=100,"Experto","Indeterminado")))))</f>
        <v>Incipiente</v>
      </c>
      <c r="E17" s="95" t="str">
        <f>IF(D17="Indeterminado","Máxima",IF(D17="Incipiente","Máxima",IF(D17="Novato","Alta",IF(D17="Experto","Leve","Media"))))</f>
        <v>Máxima</v>
      </c>
      <c r="F17" s="94" t="str">
        <f>IF(D17="Indeterminado","Indeterminado",IF(D17="Incipiente","Novato",IF(D17="Novato","Competente",IF(D17="Competente","Diestro","Experto"))))</f>
        <v>Novato</v>
      </c>
      <c r="G17" s="92" t="str">
        <f>IF(D17="Incipiente",Enunciados!F14,IF(D17="Novato",Enunciados!G14,IF(D17="Competente",Enunciados!H14,IF(D17="Diestro",Enunciados!I14,IF(D17="Experto","Conservar los logros y aprovechar las oportunidades para incrementarlos.","")))))</f>
        <v>-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v>
      </c>
      <c r="H17" s="137"/>
      <c r="I17" s="87"/>
    </row>
    <row r="18" spans="1:9" ht="112.5">
      <c r="A18" s="83"/>
      <c r="B18" s="93" t="s">
        <v>137</v>
      </c>
      <c r="C18" s="94">
        <f>IF(1_Ambiente!D19="A",20,IF(1_Ambiente!D19="B",40,IF(1_Ambiente!D19="C",60,IF(1_Ambiente!D19="D",80,IF(1_Ambiente!D19="E",100,20)))))</f>
        <v>20</v>
      </c>
      <c r="D18" s="94" t="str">
        <f>IF(C18=20,"Incipiente",IF(C18=40,"Novato",IF(C18=60,"Competente",IF(C18=80,"Diestro",IF(C18=100,"Experto","Indeterminado")))))</f>
        <v>Incipiente</v>
      </c>
      <c r="E18" s="95" t="str">
        <f>IF(D18="Indeterminado","Máxima",IF(D18="Incipiente","Máxima",IF(D18="Novato","Alta",IF(D18="Experto","Leve","Media"))))</f>
        <v>Máxima</v>
      </c>
      <c r="F18" s="94" t="str">
        <f>IF(D18="Indeterminado","Indeterminado",IF(D18="Incipiente","Novato",IF(D18="Novato","Competente",IF(D18="Competente","Diestro","Experto"))))</f>
        <v>Novato</v>
      </c>
      <c r="G18" s="92" t="str">
        <f>IF(D18="Incipiente",Enunciados!F15,IF(D18="Novato",Enunciados!G15,IF(D18="Competente",Enunciados!H15,IF(D18="Diestro",Enunciados!I15,IF(D18="Experto","Conservar los logros y aprovechar las oportunidades para incrementarlos.","")))))</f>
        <v>-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v>
      </c>
      <c r="H18" s="137"/>
      <c r="I18" s="87"/>
    </row>
    <row r="19" spans="1:9" ht="101.25">
      <c r="A19" s="83"/>
      <c r="B19" s="93" t="s">
        <v>138</v>
      </c>
      <c r="C19" s="94">
        <f>IF(1_Ambiente!D29="A",20,IF(1_Ambiente!D29="B",40,IF(1_Ambiente!D29="C",60,IF(1_Ambiente!D29="D",80,IF(1_Ambiente!D29="E",100,20)))))</f>
        <v>20</v>
      </c>
      <c r="D19" s="94" t="str">
        <f>IF(C19=20,"Incipiente",IF(C19=40,"Novato",IF(C19=60,"Competente",IF(C19=80,"Diestro",IF(C19=100,"Experto","Indeterminado")))))</f>
        <v>Incipiente</v>
      </c>
      <c r="E19" s="95" t="str">
        <f>IF(D19="Indeterminado","Máxima",IF(D19="Incipiente","Máxima",IF(D19="Novato","Alta",IF(D19="Experto","Leve","Media"))))</f>
        <v>Máxima</v>
      </c>
      <c r="F19" s="94" t="str">
        <f>IF(D19="Indeterminado","Indeterminado",IF(D19="Incipiente","Novato",IF(D19="Novato","Competente",IF(D19="Competente","Diestro","Experto"))))</f>
        <v>Novato</v>
      </c>
      <c r="G19" s="92" t="str">
        <f>IF(D19="Incipiente",Enunciados!F16,IF(D19="Novato",Enunciados!G16,IF(D19="Competente",Enunciados!H16,IF(D19="Diestro",Enunciados!I16,IF(D19="Experto","Conservar los logros y aprovechar las oportunidades para incrementarlos.","")))))</f>
        <v>-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v>
      </c>
      <c r="H19" s="137"/>
      <c r="I19" s="87"/>
    </row>
    <row r="20" spans="1:9" ht="101.25">
      <c r="A20" s="83"/>
      <c r="B20" s="93" t="s">
        <v>139</v>
      </c>
      <c r="C20" s="94">
        <f>IF(1_Ambiente!D39="A",20,IF(1_Ambiente!D39="B",40,IF(1_Ambiente!D39="C",60,IF(1_Ambiente!D39="D",80,IF(1_Ambiente!D39="E",100,20)))))</f>
        <v>20</v>
      </c>
      <c r="D20" s="94" t="str">
        <f>IF(C20=20,"Incipiente",IF(C20=40,"Novato",IF(C20=60,"Competente",IF(C20=80,"Diestro",IF(C20=100,"Experto","Indeterminado")))))</f>
        <v>Incipiente</v>
      </c>
      <c r="E20" s="95" t="str">
        <f>IF(D20="Indeterminado","Máxima",IF(D20="Incipiente","Máxima",IF(D20="Novato","Alta",IF(D20="Experto","Leve","Media"))))</f>
        <v>Máxima</v>
      </c>
      <c r="F20" s="94" t="str">
        <f>IF(D20="Indeterminado","Indeterminado",IF(D20="Incipiente","Novato",IF(D20="Novato","Competente",IF(D20="Competente","Diestro","Experto"))))</f>
        <v>Novato</v>
      </c>
      <c r="G20" s="92" t="str">
        <f>IF(D20="Incipiente",Enunciados!F17,IF(D20="Novato",Enunciados!G17,IF(D20="Competente",Enunciados!H17,IF(D20="Diestro",Enunciados!I17,IF(D20="Experto","Conservar los logros y aprovechar las oportunidades para incrementarlos.","")))))</f>
        <v>-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v>
      </c>
      <c r="H20" s="138"/>
      <c r="I20" s="87"/>
    </row>
    <row r="21" spans="1:9" ht="11.25">
      <c r="A21" s="83"/>
      <c r="B21" s="88"/>
      <c r="C21" s="88"/>
      <c r="D21" s="88"/>
      <c r="E21" s="88"/>
      <c r="F21" s="88"/>
      <c r="G21" s="88"/>
      <c r="H21" s="88"/>
      <c r="I21" s="87"/>
    </row>
    <row r="22" spans="1:9" ht="11.25">
      <c r="A22" s="83"/>
      <c r="B22" s="37" t="s">
        <v>140</v>
      </c>
      <c r="C22" s="86">
        <f>SUM(C23:C26)/4</f>
        <v>20</v>
      </c>
      <c r="D22" s="84" t="str">
        <f>IF(C22=0,"Indeterminado",IF(C22&lt;=30,"Incipiente",IF(C22&lt;=50,"Novato",IF(C22&lt;=70,"Competente",IF(C22&lt;90,"Diestro","Experto")))))</f>
        <v>Incipiente</v>
      </c>
      <c r="E22" s="85" t="str">
        <f>IF(D22="Indeterminado","Máxima",IF(D22="Incipiente","Máxima",IF(D22="Novato","Alta",IF(D22="Experto","Leve","Media"))))</f>
        <v>Máxima</v>
      </c>
      <c r="F22" s="86" t="str">
        <f>IF(D22="Indeterminado","Indeterminado",IF(D22="Incipiente","Novato",IF(D22="Novato","Competente",IF(D22="Competente","Diestro","Experto"))))</f>
        <v>Novato</v>
      </c>
      <c r="G22" s="84" t="s">
        <v>188</v>
      </c>
      <c r="H22" s="86"/>
      <c r="I22" s="87"/>
    </row>
    <row r="23" spans="1:9" ht="112.5">
      <c r="A23" s="83"/>
      <c r="B23" s="93" t="s">
        <v>141</v>
      </c>
      <c r="C23" s="94">
        <f>IF(2_Riesgo!D9="A",20,IF(2_Riesgo!D9="B",40,IF(2_Riesgo!D9="C",60,IF(2_Riesgo!D9="D",80,IF(2_Riesgo!D9="E",100,20)))))</f>
        <v>20</v>
      </c>
      <c r="D23" s="94" t="str">
        <f>IF(C23=20,"Incipiente",IF(C23=40,"Novato",IF(C23=60,"Competente",IF(C23=80,"Diestro",IF(C23=100,"Experto","Indeterminado")))))</f>
        <v>Incipiente</v>
      </c>
      <c r="E23" s="95" t="str">
        <f>IF(D23="Indeterminado","Máxima",IF(D23="Incipiente","Máxima",IF(D23="Novato","Alta",IF(D23="Experto","Leve","Media"))))</f>
        <v>Máxima</v>
      </c>
      <c r="F23" s="94" t="str">
        <f>IF(D23="Indeterminado","Indeterminado",IF(D23="Incipiente","Novato",IF(D23="Novato","Competente",IF(D23="Competente","Diestro","Experto"))))</f>
        <v>Novato</v>
      </c>
      <c r="G23" s="92" t="str">
        <f>IF(D23="Incipiente",Enunciados!F19,IF(D23="Novato",Enunciados!G19,IF(D23="Competente",Enunciados!H19,IF(D23="Diestro",Enunciados!I19,IF(D23="Experto","Conservar los logros y aprovechar las oportunidades para incrementarlos.","")))))</f>
        <v>-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v>
      </c>
      <c r="H23" s="137"/>
      <c r="I23" s="87"/>
    </row>
    <row r="24" spans="1:9" ht="45">
      <c r="A24" s="83"/>
      <c r="B24" s="93" t="s">
        <v>142</v>
      </c>
      <c r="C24" s="94">
        <f>IF(2_Riesgo!D19="A",20,IF(2_Riesgo!D19="B",40,IF(2_Riesgo!D19="C",60,IF(2_Riesgo!D19="D",80,IF(2_Riesgo!D19="E",100,20)))))</f>
        <v>20</v>
      </c>
      <c r="D24" s="94" t="str">
        <f>IF(C24=20,"Incipiente",IF(C24=40,"Novato",IF(C24=60,"Competente",IF(C24=80,"Diestro",IF(C24=100,"Experto","Indeterminado")))))</f>
        <v>Incipiente</v>
      </c>
      <c r="E24" s="95" t="str">
        <f>IF(D24="Indeterminado","Máxima",IF(D24="Incipiente","Máxima",IF(D24="Novato","Alta",IF(D24="Experto","Leve","Media"))))</f>
        <v>Máxima</v>
      </c>
      <c r="F24" s="94" t="str">
        <f>IF(D24="Indeterminado","Indeterminado",IF(D24="Incipiente","Novato",IF(D24="Novato","Competente",IF(D24="Competente","Diestro","Experto"))))</f>
        <v>Novato</v>
      </c>
      <c r="G24" s="92" t="str">
        <f>IF(D24="Incipiente",Enunciados!F20,IF(D24="Novato",Enunciados!G20,IF(D24="Competente",Enunciados!H20,IF(D24="Diestro",Enunciados!I20,IF(D24="Experto","Conservar los logros y aprovechar las oportunidades para incrementarlos.","")))))</f>
        <v>El jerarca y los titulares subordinados han emitido una definición de los alcances de la herramienta para la administración de la información sobre los riesgos institucionales.</v>
      </c>
      <c r="H24" s="137"/>
      <c r="I24" s="87"/>
    </row>
    <row r="25" spans="1:9" ht="168.75">
      <c r="A25" s="83"/>
      <c r="B25" s="93" t="s">
        <v>143</v>
      </c>
      <c r="C25" s="94">
        <f>IF(2_Riesgo!D29="A",20,IF(2_Riesgo!D29="B",40,IF(2_Riesgo!D29="C",60,IF(2_Riesgo!D29="D",80,IF(2_Riesgo!D29="E",100,20)))))</f>
        <v>20</v>
      </c>
      <c r="D25" s="94" t="str">
        <f>IF(C25=20,"Incipiente",IF(C25=40,"Novato",IF(C25=60,"Competente",IF(C25=80,"Diestro",IF(C25=100,"Experto","Indeterminado")))))</f>
        <v>Incipiente</v>
      </c>
      <c r="E25" s="95" t="str">
        <f>IF(D25="Indeterminado","Máxima",IF(D25="Incipiente","Máxima",IF(D25="Novato","Alta",IF(D25="Experto","Leve","Media"))))</f>
        <v>Máxima</v>
      </c>
      <c r="F25" s="94" t="str">
        <f>IF(D25="Indeterminado","Indeterminado",IF(D25="Incipiente","Novato",IF(D25="Novato","Competente",IF(D25="Competente","Diestro","Experto"))))</f>
        <v>Novato</v>
      </c>
      <c r="G25" s="92" t="str">
        <f>IF(D25="Incipiente",Enunciados!F21,IF(D25="Novato",Enunciados!G21,IF(D25="Competente",Enunciados!H21,IF(D25="Diestro",Enunciados!I21,IF(D25="Experto","Conservar los logros y aprovechar las oportunidades para incrementarlos.","")))))</f>
        <v>-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v>
      </c>
      <c r="H25" s="137"/>
      <c r="I25" s="87"/>
    </row>
    <row r="26" spans="1:9" ht="112.5">
      <c r="A26" s="83"/>
      <c r="B26" s="93" t="s">
        <v>144</v>
      </c>
      <c r="C26" s="94">
        <f>IF(2_Riesgo!D39="A",20,IF(2_Riesgo!D39="B",40,IF(2_Riesgo!D39="C",60,IF(2_Riesgo!D39="D",80,IF(2_Riesgo!D39="E",100,20)))))</f>
        <v>20</v>
      </c>
      <c r="D26" s="94" t="str">
        <f>IF(C26=20,"Incipiente",IF(C26=40,"Novato",IF(C26=60,"Competente",IF(C26=80,"Diestro",IF(C26=100,"Experto","Indeterminado")))))</f>
        <v>Incipiente</v>
      </c>
      <c r="E26" s="95" t="str">
        <f>IF(D26="Indeterminado","Máxima",IF(D26="Incipiente","Máxima",IF(D26="Novato","Alta",IF(D26="Experto","Leve","Media"))))</f>
        <v>Máxima</v>
      </c>
      <c r="F26" s="94" t="str">
        <f>IF(D26="Indeterminado","Indeterminado",IF(D26="Incipiente","Novato",IF(D26="Novato","Competente",IF(D26="Competente","Diestro","Experto"))))</f>
        <v>Novato</v>
      </c>
      <c r="G26" s="92" t="str">
        <f>IF(D26="Incipiente",Enunciados!F22,IF(D26="Novato",Enunciados!G22,IF(D26="Competente",Enunciados!H22,IF(D26="Diestro",Enunciados!I22,IF(D26="Experto","Conservar los logros y aprovechar las oportunidades para incrementarlos.","")))))</f>
        <v>-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v>
      </c>
      <c r="H26" s="138"/>
      <c r="I26" s="87"/>
    </row>
    <row r="27" spans="1:9" ht="11.25">
      <c r="A27" s="83"/>
      <c r="B27" s="88"/>
      <c r="C27" s="88"/>
      <c r="D27" s="88"/>
      <c r="E27" s="88"/>
      <c r="F27" s="88"/>
      <c r="G27" s="88"/>
      <c r="H27" s="88"/>
      <c r="I27" s="87"/>
    </row>
    <row r="28" spans="1:9" ht="11.25">
      <c r="A28" s="83"/>
      <c r="B28" s="37" t="s">
        <v>252</v>
      </c>
      <c r="C28" s="86">
        <f>SUM(C29:C32)/4</f>
        <v>20</v>
      </c>
      <c r="D28" s="84" t="str">
        <f>IF(C28=0,"Indeterminado",IF(C28&lt;=30,"Incipiente",IF(C28&lt;=50,"Novato",IF(C28&lt;=70,"Competente",IF(C28&lt;90,"Diestro","Experto")))))</f>
        <v>Incipiente</v>
      </c>
      <c r="E28" s="85" t="str">
        <f>IF(D28="Indeterminado","Máxima",IF(D28="Incipiente","Máxima",IF(D28="Novato","Alta",IF(D28="Experto","Leve","Media"))))</f>
        <v>Máxima</v>
      </c>
      <c r="F28" s="86" t="str">
        <f>IF(D28="Indeterminado","Indeterminado",IF(D28="Incipiente","Novato",IF(D28="Novato","Competente",IF(D28="Competente","Diestro","Experto"))))</f>
        <v>Novato</v>
      </c>
      <c r="G28" s="84" t="s">
        <v>188</v>
      </c>
      <c r="H28" s="86"/>
      <c r="I28" s="87"/>
    </row>
    <row r="29" spans="1:9" ht="33.75">
      <c r="A29" s="83"/>
      <c r="B29" s="93" t="s">
        <v>253</v>
      </c>
      <c r="C29" s="94">
        <f>IF(3_Actividades!D9="A",20,IF(3_Actividades!D9="B",40,IF(3_Actividades!D9="C",60,IF(3_Actividades!D9="D",80,IF(3_Actividades!D9="E",100,20)))))</f>
        <v>20</v>
      </c>
      <c r="D29" s="94" t="str">
        <f>IF(C29=20,"Incipiente",IF(C29=40,"Novato",IF(C29=60,"Competente",IF(C29=80,"Diestro",IF(C29=100,"Experto","Indeterminado")))))</f>
        <v>Incipiente</v>
      </c>
      <c r="E29" s="95" t="str">
        <f>IF(D29="Indeterminado","Máxima",IF(D29="Incipiente","Máxima",IF(D29="Novato","Alta",IF(D29="Experto","Leve","Media"))))</f>
        <v>Máxima</v>
      </c>
      <c r="F29" s="94" t="str">
        <f>IF(D29="Indeterminado","Indeterminado",IF(D29="Incipiente","Novato",IF(D29="Novato","Competente",IF(D29="Competente","Diestro","Experto"))))</f>
        <v>Novato</v>
      </c>
      <c r="G29" s="92" t="str">
        <f>IF(D29="Incipiente",Enunciados!F24,IF(D29="Novato",Enunciados!G24,IF(D29="Competente",Enunciados!H24,IF(D29="Diestro",Enunciados!I24,IF(D29="Experto","Conservar los logros y aprovechar las oportunidades para incrementarlos.","")))))</f>
        <v>Las actividades de control se dirigen a algunos eventos que podrían afectar negativamente el logro de los objetivos institucionales.</v>
      </c>
      <c r="H29" s="137"/>
      <c r="I29" s="87"/>
    </row>
    <row r="30" spans="1:9" ht="33.75">
      <c r="A30" s="83"/>
      <c r="B30" s="93" t="s">
        <v>254</v>
      </c>
      <c r="C30" s="94">
        <f>IF(3_Actividades!D19="A",20,IF(3_Actividades!D19="B",40,IF(3_Actividades!D19="C",60,IF(3_Actividades!D19="D",80,IF(3_Actividades!D19="E",100,20)))))</f>
        <v>20</v>
      </c>
      <c r="D30" s="94" t="str">
        <f>IF(C30=20,"Incipiente",IF(C30=40,"Novato",IF(C30=60,"Competente",IF(C30=80,"Diestro",IF(C30=100,"Experto","Indeterminado")))))</f>
        <v>Incipiente</v>
      </c>
      <c r="E30" s="95" t="str">
        <f>IF(D30="Indeterminado","Máxima",IF(D30="Incipiente","Máxima",IF(D30="Novato","Alta",IF(D30="Experto","Leve","Media"))))</f>
        <v>Máxima</v>
      </c>
      <c r="F30" s="94" t="str">
        <f>IF(D30="Indeterminado","Indeterminado",IF(D30="Incipiente","Novato",IF(D30="Novato","Competente",IF(D30="Competente","Diestro","Experto"))))</f>
        <v>Novato</v>
      </c>
      <c r="G30" s="92" t="str">
        <f>IF(D30="Incipiente",Enunciados!F25,IF(D30="Novato",Enunciados!G25,IF(D30="Competente",Enunciados!H25,IF(D30="Diestro",Enunciados!I25,IF(D30="Experto","Conservar los logros y aprovechar las oportunidades para incrementarlos.","")))))</f>
        <v>Las actividades de control establecidas se refieren, fundamentalmente, a la administración y custodia de los activos y al mantenimiento de algunos registros.</v>
      </c>
      <c r="H30" s="137"/>
      <c r="I30" s="87"/>
    </row>
    <row r="31" spans="1:9" ht="56.25">
      <c r="A31" s="83"/>
      <c r="B31" s="93" t="s">
        <v>255</v>
      </c>
      <c r="C31" s="94">
        <f>IF(3_Actividades!D29="A",20,IF(3_Actividades!D29="B",40,IF(3_Actividades!D29="C",60,IF(3_Actividades!D29="D",80,IF(3_Actividades!D29="E",100,20)))))</f>
        <v>20</v>
      </c>
      <c r="D31" s="94" t="str">
        <f>IF(C31=20,"Incipiente",IF(C31=40,"Novato",IF(C31=60,"Competente",IF(C31=80,"Diestro",IF(C31=100,"Experto","Indeterminado")))))</f>
        <v>Incipiente</v>
      </c>
      <c r="E31" s="95" t="str">
        <f>IF(D31="Indeterminado","Máxima",IF(D31="Incipiente","Máxima",IF(D31="Novato","Alta",IF(D31="Experto","Leve","Media"))))</f>
        <v>Máxima</v>
      </c>
      <c r="F31" s="94" t="str">
        <f>IF(D31="Indeterminado","Indeterminado",IF(D31="Incipiente","Novato",IF(D31="Novato","Competente",IF(D31="Competente","Diestro","Experto"))))</f>
        <v>Novato</v>
      </c>
      <c r="G31" s="92" t="str">
        <f>IF(D31="Incipiente",Enunciados!F26,IF(D31="Novato",Enunciados!G26,IF(D31="Competente",Enunciados!H26,IF(D31="Diestro",Enunciados!I26,IF(D31="Experto","Conservar los logros y aprovechar las oportunidades para incrementarlos.","")))))</f>
        <v>- Las actividades de control están documentadas mediante políticas, procedimientos, normas, lineamientos u otros similares.
- La mayor parte de las actividades de control vigentes se han comunicado a los funcionarios de la institución.</v>
      </c>
      <c r="H31" s="137"/>
      <c r="I31" s="87"/>
    </row>
    <row r="32" spans="1:9" ht="56.25">
      <c r="A32" s="83"/>
      <c r="B32" s="93" t="s">
        <v>256</v>
      </c>
      <c r="C32" s="94">
        <f>IF(3_Actividades!D39="A",20,IF(3_Actividades!D39="B",40,IF(3_Actividades!D39="C",60,IF(3_Actividades!D39="D",80,IF(3_Actividades!D39="E",100,20)))))</f>
        <v>20</v>
      </c>
      <c r="D32" s="94" t="str">
        <f>IF(C32=20,"Incipiente",IF(C32=40,"Novato",IF(C32=60,"Competente",IF(C32=80,"Diestro",IF(C32=100,"Experto","Indeterminado")))))</f>
        <v>Incipiente</v>
      </c>
      <c r="E32" s="95" t="str">
        <f>IF(D32="Indeterminado","Máxima",IF(D32="Incipiente","Máxima",IF(D32="Novato","Alta",IF(D32="Experto","Leve","Media"))))</f>
        <v>Máxima</v>
      </c>
      <c r="F32" s="94" t="str">
        <f>IF(D32="Indeterminado","Indeterminado",IF(D32="Incipiente","Novato",IF(D32="Novato","Competente",IF(D32="Competente","Diestro","Experto"))))</f>
        <v>Novato</v>
      </c>
      <c r="G32" s="92" t="str">
        <f>IF(D32="Incipiente",Enunciados!F27,IF(D32="Novato",Enunciados!G27,IF(D32="Competente",Enunciados!H27,IF(D32="Diestro",Enunciados!I27,IF(D32="Experto","Conservar los logros y aprovechar las oportunidades para incrementarlos.","")))))</f>
        <v>- Algunos funcionarios aplican las actividades de control establecidas.
- El jerarca y los titulares subordinados han instaurado mecanismos para asegurar la aplicación de las actividades de control. </v>
      </c>
      <c r="H32" s="138"/>
      <c r="I32" s="87"/>
    </row>
    <row r="33" spans="1:9" ht="11.25">
      <c r="A33" s="83"/>
      <c r="B33" s="88"/>
      <c r="C33" s="88"/>
      <c r="D33" s="88"/>
      <c r="E33" s="88"/>
      <c r="F33" s="88"/>
      <c r="G33" s="88"/>
      <c r="H33" s="88"/>
      <c r="I33" s="87"/>
    </row>
    <row r="34" spans="1:9" ht="11.25">
      <c r="A34" s="83"/>
      <c r="B34" s="37" t="s">
        <v>257</v>
      </c>
      <c r="C34" s="86">
        <f>SUM(C35:C38)/4</f>
        <v>20</v>
      </c>
      <c r="D34" s="84" t="str">
        <f>IF(C34=0,"Indeterminado",IF(C34&lt;=30,"Incipiente",IF(C34&lt;=50,"Novato",IF(C34&lt;=70,"Competente",IF(C34&lt;90,"Diestro","Experto")))))</f>
        <v>Incipiente</v>
      </c>
      <c r="E34" s="85" t="str">
        <f>IF(D34="Indeterminado","Máxima",IF(D34="Incipiente","Máxima",IF(D34="Novato","Alta",IF(D34="Experto","Leve","Media"))))</f>
        <v>Máxima</v>
      </c>
      <c r="F34" s="86" t="str">
        <f>IF(D34="Indeterminado","Indeterminado",IF(D34="Incipiente","Novato",IF(D34="Novato","Competente",IF(D34="Competente","Diestro","Experto"))))</f>
        <v>Novato</v>
      </c>
      <c r="G34" s="84" t="s">
        <v>188</v>
      </c>
      <c r="H34" s="86"/>
      <c r="I34" s="87"/>
    </row>
    <row r="35" spans="1:9" ht="90">
      <c r="A35" s="83"/>
      <c r="B35" s="93" t="s">
        <v>258</v>
      </c>
      <c r="C35" s="94">
        <f>IF(4_Sistemas!D9="A",20,IF(4_Sistemas!D9="B",40,IF(4_Sistemas!D9="C",60,IF(4_Sistemas!D9="D",80,IF(4_Sistemas!D9="E",100,20)))))</f>
        <v>20</v>
      </c>
      <c r="D35" s="94" t="str">
        <f>IF(C35=20,"Incipiente",IF(C35=40,"Novato",IF(C35=60,"Competente",IF(C35=80,"Diestro",IF(C35=100,"Experto","Indeterminado")))))</f>
        <v>Incipiente</v>
      </c>
      <c r="E35" s="95" t="str">
        <f>IF(D35="Indeterminado","Máxima",IF(D35="Incipiente","Máxima",IF(D35="Novato","Alta",IF(D35="Experto","Leve","Media"))))</f>
        <v>Máxima</v>
      </c>
      <c r="F35" s="94" t="str">
        <f>IF(D35="Indeterminado","Indeterminado",IF(D35="Incipiente","Novato",IF(D35="Novato","Competente",IF(D35="Competente","Diestro","Experto"))))</f>
        <v>Novato</v>
      </c>
      <c r="G35" s="92" t="str">
        <f>IF(D35="Incipiente",Enunciados!F29,IF(D35="Novato",Enunciados!G29,IF(D35="Competente",Enunciados!H29,IF(D35="Diestro",Enunciados!I29,IF(D35="Experto","Conservar los logros y aprovechar las oportunidades para incrementarlos.","")))))</f>
        <v>-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v>
      </c>
      <c r="H35" s="137"/>
      <c r="I35" s="87"/>
    </row>
    <row r="36" spans="1:9" ht="33.75">
      <c r="A36" s="83"/>
      <c r="B36" s="93" t="s">
        <v>145</v>
      </c>
      <c r="C36" s="94">
        <f>IF(4_Sistemas!D19="A",20,IF(4_Sistemas!D19="B",40,IF(4_Sistemas!D19="C",60,IF(4_Sistemas!D19="D",80,IF(4_Sistemas!D19="E",100,20)))))</f>
        <v>20</v>
      </c>
      <c r="D36" s="94" t="str">
        <f>IF(C36=20,"Incipiente",IF(C36=40,"Novato",IF(C36=60,"Competente",IF(C36=80,"Diestro",IF(C36=100,"Experto","Indeterminado")))))</f>
        <v>Incipiente</v>
      </c>
      <c r="E36" s="95" t="str">
        <f>IF(D36="Indeterminado","Máxima",IF(D36="Incipiente","Máxima",IF(D36="Novato","Alta",IF(D36="Experto","Leve","Media"))))</f>
        <v>Máxima</v>
      </c>
      <c r="F36" s="94" t="str">
        <f>IF(D36="Indeterminado","Indeterminado",IF(D36="Incipiente","Novato",IF(D36="Novato","Competente",IF(D36="Competente","Diestro","Experto"))))</f>
        <v>Novato</v>
      </c>
      <c r="G36" s="92" t="str">
        <f>IF(D36="Incipiente",Enunciados!F30,IF(D36="Novato",Enunciados!G30,IF(D36="Competente",Enunciados!H30,IF(D36="Diestro",Enunciados!I30,IF(D36="Experto","Conservar los logros y aprovechar las oportunidades para incrementarlos.","")))))</f>
        <v>Se han instaurado algunos procesos para la generación de información que responda a las necesidades de los diferentes usuarios.</v>
      </c>
      <c r="H36" s="137"/>
      <c r="I36" s="87"/>
    </row>
    <row r="37" spans="1:9" ht="33.75">
      <c r="A37" s="83"/>
      <c r="B37" s="93" t="s">
        <v>146</v>
      </c>
      <c r="C37" s="94">
        <f>IF(4_Sistemas!D29="A",20,IF(4_Sistemas!D29="B",40,IF(4_Sistemas!D29="C",60,IF(4_Sistemas!D29="D",80,IF(4_Sistemas!D29="E",100,20)))))</f>
        <v>20</v>
      </c>
      <c r="D37" s="94" t="str">
        <f>IF(C37=20,"Incipiente",IF(C37=40,"Novato",IF(C37=60,"Competente",IF(C37=80,"Diestro",IF(C37=100,"Experto","Indeterminado")))))</f>
        <v>Incipiente</v>
      </c>
      <c r="E37" s="95" t="str">
        <f>IF(D37="Indeterminado","Máxima",IF(D37="Incipiente","Máxima",IF(D37="Novato","Alta",IF(D37="Experto","Leve","Media"))))</f>
        <v>Máxima</v>
      </c>
      <c r="F37" s="94" t="str">
        <f>IF(D37="Indeterminado","Indeterminado",IF(D37="Incipiente","Novato",IF(D37="Novato","Competente",IF(D37="Competente","Diestro","Experto"))))</f>
        <v>Novato</v>
      </c>
      <c r="G37" s="92" t="str">
        <f>IF(D37="Incipiente",Enunciados!F31,IF(D37="Novato",Enunciados!G31,IF(D37="Competente",Enunciados!H31,IF(D37="Diestro",Enunciados!I31,IF(D37="Experto","Conservar los logros y aprovechar las oportunidades para incrementarlos.","")))))</f>
        <v>Se cuenta con canales de comunicación formalmente establecidos para la atención de los requerimientos de información tanto internos como externos.</v>
      </c>
      <c r="H37" s="137"/>
      <c r="I37" s="87"/>
    </row>
    <row r="38" spans="1:9" ht="90">
      <c r="A38" s="83"/>
      <c r="B38" s="93" t="s">
        <v>259</v>
      </c>
      <c r="C38" s="94">
        <f>IF(4_Sistemas!D39="A",20,IF(4_Sistemas!D39="B",40,IF(4_Sistemas!D39="C",60,IF(4_Sistemas!D39="D",80,IF(4_Sistemas!D39="E",100,20)))))</f>
        <v>20</v>
      </c>
      <c r="D38" s="94" t="str">
        <f>IF(C38=20,"Incipiente",IF(C38=40,"Novato",IF(C38=60,"Competente",IF(C38=80,"Diestro",IF(C38=100,"Experto","Indeterminado")))))</f>
        <v>Incipiente</v>
      </c>
      <c r="E38" s="95" t="str">
        <f>IF(D38="Indeterminado","Máxima",IF(D38="Incipiente","Máxima",IF(D38="Novato","Alta",IF(D38="Experto","Leve","Media"))))</f>
        <v>Máxima</v>
      </c>
      <c r="F38" s="94" t="str">
        <f>IF(D38="Indeterminado","Indeterminado",IF(D38="Incipiente","Novato",IF(D38="Novato","Competente",IF(D38="Competente","Diestro","Experto"))))</f>
        <v>Novato</v>
      </c>
      <c r="G38" s="92" t="str">
        <f>IF(D38="Incipiente",Enunciados!F32,IF(D38="Novato",Enunciados!G32,IF(D38="Competente",Enunciados!H32,IF(D38="Diestro",Enunciados!I32,IF(D38="Experto","Conservar los logros y aprovechar las oportunidades para incrementarlos.","")))))</f>
        <v>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v>
      </c>
      <c r="H38" s="138"/>
      <c r="I38" s="87"/>
    </row>
    <row r="39" spans="1:9" ht="11.25">
      <c r="A39" s="83"/>
      <c r="B39" s="88"/>
      <c r="C39" s="88"/>
      <c r="D39" s="88"/>
      <c r="E39" s="88"/>
      <c r="F39" s="88"/>
      <c r="G39" s="88"/>
      <c r="H39" s="88"/>
      <c r="I39" s="87"/>
    </row>
    <row r="40" spans="1:9" ht="11.25">
      <c r="A40" s="83"/>
      <c r="B40" s="132" t="s">
        <v>147</v>
      </c>
      <c r="C40" s="86">
        <f>SUM(C41:C44)/4</f>
        <v>20</v>
      </c>
      <c r="D40" s="84" t="str">
        <f>IF(C40=0,"Indeterminado",IF(C40&lt;=30,"Incipiente",IF(C40&lt;=50,"Novato",IF(C40&lt;=70,"Competente",IF(C40&lt;90,"Diestro","Experto")))))</f>
        <v>Incipiente</v>
      </c>
      <c r="E40" s="85" t="str">
        <f>IF(D40="Indeterminado","Máxima",IF(D40="Incipiente","Máxima",IF(D40="Novato","Alta",IF(D40="Experto","Leve","Media"))))</f>
        <v>Máxima</v>
      </c>
      <c r="F40" s="86" t="str">
        <f>IF(D40="Indeterminado","Indeterminado",IF(D40="Incipiente","Novato",IF(D40="Novato","Competente",IF(D40="Competente","Diestro","Experto"))))</f>
        <v>Novato</v>
      </c>
      <c r="G40" s="84" t="s">
        <v>188</v>
      </c>
      <c r="H40" s="86"/>
      <c r="I40" s="87"/>
    </row>
    <row r="41" spans="1:9" ht="90">
      <c r="A41" s="83"/>
      <c r="B41" s="5" t="s">
        <v>148</v>
      </c>
      <c r="C41" s="94">
        <f>IF(5_Seguimiento!E9="A",20,IF(5_Seguimiento!E9="B",40,IF(5_Seguimiento!E9="C",60,IF(5_Seguimiento!E9="D",80,IF(5_Seguimiento!E9="E",100,20)))))</f>
        <v>20</v>
      </c>
      <c r="D41" s="94" t="str">
        <f>IF(C41=20,"Incipiente",IF(C41=40,"Novato",IF(C41=60,"Competente",IF(C41=80,"Diestro",IF(C41=100,"Experto","Indeterminado")))))</f>
        <v>Incipiente</v>
      </c>
      <c r="E41" s="95" t="str">
        <f>IF(D41="Indeterminado","Máxima",IF(D41="Incipiente","Máxima",IF(D41="Novato","Alta",IF(D41="Experto","Leve","Media"))))</f>
        <v>Máxima</v>
      </c>
      <c r="F41" s="94" t="str">
        <f>IF(D41="Indeterminado","Indeterminado",IF(D41="Incipiente","Novato",IF(D41="Novato","Competente",IF(D41="Competente","Diestro","Experto"))))</f>
        <v>Novato</v>
      </c>
      <c r="G41" s="92" t="str">
        <f>IF(D41="Incipiente",Enunciados!F34,IF(D41="Novato",Enunciados!G34,IF(D41="Competente",Enunciados!H34,IF(D41="Diestro",Enunciados!I34,IF(D41="Experto","Conservar los logros y aprovechar las oportunidades para incrementarlos.","")))))</f>
        <v>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v>
      </c>
      <c r="H41" s="137"/>
      <c r="I41" s="87"/>
    </row>
    <row r="42" spans="1:9" ht="45">
      <c r="A42" s="83"/>
      <c r="B42" s="5" t="s">
        <v>149</v>
      </c>
      <c r="C42" s="94">
        <f>IF(5_Seguimiento!E19="A",20,IF(5_Seguimiento!E19="B",40,IF(5_Seguimiento!E19="C",60,IF(5_Seguimiento!E19="D",80,IF(5_Seguimiento!E19="E",100,20)))))</f>
        <v>20</v>
      </c>
      <c r="D42" s="94" t="str">
        <f>IF(C42=20,"Incipiente",IF(C42=40,"Novato",IF(C42=60,"Competente",IF(C42=80,"Diestro",IF(C42=100,"Experto","Indeterminado")))))</f>
        <v>Incipiente</v>
      </c>
      <c r="E42" s="95" t="str">
        <f>IF(D42="Indeterminado","Máxima",IF(D42="Incipiente","Máxima",IF(D42="Novato","Alta",IF(D42="Experto","Leve","Media"))))</f>
        <v>Máxima</v>
      </c>
      <c r="F42" s="94" t="str">
        <f>IF(D42="Indeterminado","Indeterminado",IF(D42="Incipiente","Novato",IF(D42="Novato","Competente",IF(D42="Competente","Diestro","Experto"))))</f>
        <v>Novato</v>
      </c>
      <c r="G42" s="92" t="str">
        <f>IF(D42="Incipiente",Enunciados!F35,IF(D42="Novato",Enunciados!G35,IF(D42="Competente",Enunciados!H35,IF(D42="Diestro",Enunciados!I35,IF(D42="Experto","Conservar los logros y aprovechar las oportunidades para incrementarlos.","")))))</f>
        <v>El jerarca ha emitido disposiciones de tipo general sobre la obligación de los titulares subordinados de dar seguimiento al sistema de control interno, con la colaboración de los funcionarios que corresponda.</v>
      </c>
      <c r="H42" s="137"/>
      <c r="I42" s="87"/>
    </row>
    <row r="43" spans="1:9" ht="45">
      <c r="A43" s="83"/>
      <c r="B43" s="5" t="s">
        <v>150</v>
      </c>
      <c r="C43" s="94">
        <f>IF(5_Seguimiento!E29="A",20,IF(5_Seguimiento!E29="B",40,IF(5_Seguimiento!E29="C",60,IF(5_Seguimiento!E29="D",80,IF(5_Seguimiento!E29="E",100,20)))))</f>
        <v>20</v>
      </c>
      <c r="D43" s="94" t="str">
        <f>IF(C43=20,"Incipiente",IF(C43=40,"Novato",IF(C43=60,"Competente",IF(C43=80,"Diestro",IF(C43=100,"Experto","Indeterminado")))))</f>
        <v>Incipiente</v>
      </c>
      <c r="E43" s="95" t="str">
        <f>IF(D43="Indeterminado","Máxima",IF(D43="Incipiente","Máxima",IF(D43="Novato","Alta",IF(D43="Experto","Leve","Media"))))</f>
        <v>Máxima</v>
      </c>
      <c r="F43" s="94" t="str">
        <f>IF(D43="Indeterminado","Indeterminado",IF(D43="Incipiente","Novato",IF(D43="Novato","Competente",IF(D43="Competente","Diestro","Experto"))))</f>
        <v>Novato</v>
      </c>
      <c r="G43" s="92" t="str">
        <f>IF(D43="Incipiente",Enunciados!F36,IF(D43="Novato",Enunciados!G36,IF(D43="Competente",Enunciados!H36,IF(D43="Diestro",Enunciados!I36,IF(D43="Experto","Conservar los logros y aprovechar las oportunidades para incrementarlos.","")))))</f>
        <v>El jerarca y los titulares subordinados vigilan las actividades bajo su control con una visión de corto plazo y en procura del cumplimiento de las obligaciones legales que establece el ordenamiento.</v>
      </c>
      <c r="H43" s="137"/>
      <c r="I43" s="87"/>
    </row>
    <row r="44" spans="1:9" ht="22.5">
      <c r="A44" s="83"/>
      <c r="B44" s="5" t="s">
        <v>81</v>
      </c>
      <c r="C44" s="94">
        <f>IF(5_Seguimiento!E39="A",20,IF(5_Seguimiento!E39="B",40,IF(5_Seguimiento!E39="C",60,IF(5_Seguimiento!E39="D",80,IF(5_Seguimiento!E39="E",100,20)))))</f>
        <v>20</v>
      </c>
      <c r="D44" s="94" t="str">
        <f>IF(C44=20,"Incipiente",IF(C44=40,"Novato",IF(C44=60,"Competente",IF(C44=80,"Diestro",IF(C44=100,"Experto","Indeterminado")))))</f>
        <v>Incipiente</v>
      </c>
      <c r="E44" s="95" t="str">
        <f>IF(D44="Indeterminado","Máxima",IF(D44="Incipiente","Máxima",IF(D44="Novato","Alta",IF(D44="Experto","Leve","Media"))))</f>
        <v>Máxima</v>
      </c>
      <c r="F44" s="94" t="str">
        <f>IF(D44="Indeterminado","Indeterminado",IF(D44="Incipiente","Novato",IF(D44="Novato","Competente",IF(D44="Competente","Diestro","Experto"))))</f>
        <v>Novato</v>
      </c>
      <c r="G44" s="92" t="str">
        <f>IF(D44="Incipiente",Enunciados!F37,IF(D44="Novato",Enunciados!G37,IF(D44="Competente",Enunciados!H37,IF(D44="Diestro",Enunciados!I37,IF(D44="Experto","Conservar los logros y aprovechar las oportunidades para incrementarlos.","")))))</f>
        <v>El seguimiento y permite detectar algunas oportunidades de mejora del sistema de control interno.</v>
      </c>
      <c r="H44" s="138"/>
      <c r="I44" s="87"/>
    </row>
    <row r="45" spans="1:9" ht="11.25">
      <c r="A45" s="89"/>
      <c r="B45" s="90"/>
      <c r="C45" s="90"/>
      <c r="D45" s="90"/>
      <c r="E45" s="90"/>
      <c r="F45" s="90"/>
      <c r="G45" s="90"/>
      <c r="H45" s="90"/>
      <c r="I45" s="91"/>
    </row>
  </sheetData>
  <sheetProtection password="C666" sheet="1"/>
  <conditionalFormatting sqref="E16:E20 E22:E26 E28:E32 E34:E38 E40:E44 E14">
    <cfRule type="cellIs" priority="1" dxfId="1" operator="equal" stopIfTrue="1">
      <formula>"Alta"</formula>
    </cfRule>
    <cfRule type="cellIs" priority="2" dxfId="4" operator="equal" stopIfTrue="1">
      <formula>"Media"</formula>
    </cfRule>
    <cfRule type="cellIs" priority="3" dxfId="3" operator="equal" stopIfTrue="1">
      <formula>"Leve"</formula>
    </cfRule>
  </conditionalFormatting>
  <conditionalFormatting sqref="C14">
    <cfRule type="cellIs" priority="4" dxfId="2" operator="equal" stopIfTrue="1">
      <formula>"Incipiente"</formula>
    </cfRule>
    <cfRule type="cellIs" priority="5" dxfId="1" operator="equal" stopIfTrue="1">
      <formula>"Novato"</formula>
    </cfRule>
    <cfRule type="cellIs" priority="6" dxfId="0" operator="equal" stopIfTrue="1">
      <formula>"Competente"</formula>
    </cfRule>
  </conditionalFormatting>
  <printOptions/>
  <pageMargins left="0.75" right="0.75" top="1" bottom="1" header="0"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40"/>
  <sheetViews>
    <sheetView showGridLines="0" zoomScalePageLayoutView="0" workbookViewId="0" topLeftCell="A11">
      <pane xSplit="4" ySplit="2" topLeftCell="E37" activePane="bottomRight" state="frozen"/>
      <selection pane="topLeft" activeCell="A11" sqref="A11"/>
      <selection pane="topRight" activeCell="E11" sqref="E11"/>
      <selection pane="bottomLeft" activeCell="A13" sqref="A13"/>
      <selection pane="bottomRight" activeCell="A1" sqref="A1"/>
    </sheetView>
  </sheetViews>
  <sheetFormatPr defaultColWidth="11.421875" defaultRowHeight="12.75"/>
  <cols>
    <col min="1" max="1" width="4.7109375" style="1" customWidth="1"/>
    <col min="2" max="3" width="13.28125" style="1" customWidth="1"/>
    <col min="4" max="4" width="4.7109375" style="1" customWidth="1"/>
    <col min="5" max="9" width="25.7109375" style="1" customWidth="1"/>
    <col min="10" max="16384" width="11.421875" style="1" customWidth="1"/>
  </cols>
  <sheetData>
    <row r="1" spans="1:9" ht="11.25">
      <c r="A1" s="24" t="s">
        <v>152</v>
      </c>
      <c r="B1" s="25"/>
      <c r="C1" s="25"/>
      <c r="D1" s="25"/>
      <c r="E1" s="25"/>
      <c r="F1" s="25"/>
      <c r="G1" s="25"/>
      <c r="H1" s="25"/>
      <c r="I1" s="25"/>
    </row>
    <row r="2" spans="1:9" ht="11.25">
      <c r="A2" s="24" t="s">
        <v>153</v>
      </c>
      <c r="B2" s="25"/>
      <c r="C2" s="25"/>
      <c r="D2" s="25"/>
      <c r="E2" s="25"/>
      <c r="F2" s="25"/>
      <c r="G2" s="25"/>
      <c r="H2" s="25"/>
      <c r="I2" s="25"/>
    </row>
    <row r="3" spans="1:9" ht="11.25">
      <c r="A3" s="24" t="s">
        <v>154</v>
      </c>
      <c r="B3" s="25"/>
      <c r="C3" s="25"/>
      <c r="D3" s="25"/>
      <c r="E3" s="25"/>
      <c r="F3" s="25"/>
      <c r="G3" s="25"/>
      <c r="H3" s="25"/>
      <c r="I3" s="25"/>
    </row>
    <row r="4" spans="1:9" ht="11.25">
      <c r="A4" s="24"/>
      <c r="B4" s="25"/>
      <c r="C4" s="25"/>
      <c r="D4" s="25"/>
      <c r="E4" s="25"/>
      <c r="F4" s="25"/>
      <c r="G4" s="25"/>
      <c r="H4" s="25"/>
      <c r="I4" s="25"/>
    </row>
    <row r="5" spans="1:9" ht="15">
      <c r="A5" s="112" t="s">
        <v>26</v>
      </c>
      <c r="B5" s="25"/>
      <c r="C5" s="25"/>
      <c r="D5" s="25"/>
      <c r="E5" s="25"/>
      <c r="F5" s="25"/>
      <c r="G5" s="25"/>
      <c r="H5" s="25"/>
      <c r="I5" s="25"/>
    </row>
    <row r="6" spans="1:9" ht="11.25">
      <c r="A6" s="26"/>
      <c r="B6" s="25"/>
      <c r="C6" s="25"/>
      <c r="D6" s="25"/>
      <c r="E6" s="25"/>
      <c r="F6" s="25"/>
      <c r="G6" s="25"/>
      <c r="H6" s="25"/>
      <c r="I6" s="25"/>
    </row>
    <row r="7" spans="1:9" ht="11.25">
      <c r="A7" s="26"/>
      <c r="B7" s="25"/>
      <c r="C7" s="25"/>
      <c r="D7" s="25"/>
      <c r="E7" s="25"/>
      <c r="F7" s="25"/>
      <c r="G7" s="25"/>
      <c r="H7" s="25"/>
      <c r="I7" s="25"/>
    </row>
    <row r="8" spans="1:9" ht="11.25">
      <c r="A8" s="24" t="s">
        <v>80</v>
      </c>
      <c r="B8" s="25"/>
      <c r="C8" s="25"/>
      <c r="D8" s="25"/>
      <c r="E8" s="25"/>
      <c r="F8" s="25"/>
      <c r="G8" s="25"/>
      <c r="H8" s="25"/>
      <c r="I8" s="25"/>
    </row>
    <row r="9" spans="1:9" ht="11.25">
      <c r="A9" s="27"/>
      <c r="B9" s="25"/>
      <c r="C9" s="25"/>
      <c r="D9" s="25"/>
      <c r="E9" s="25"/>
      <c r="F9" s="25"/>
      <c r="G9" s="25"/>
      <c r="H9" s="25"/>
      <c r="I9" s="25"/>
    </row>
    <row r="10" spans="1:9" ht="11.25">
      <c r="A10" s="25"/>
      <c r="B10" s="25"/>
      <c r="C10" s="25"/>
      <c r="D10" s="25"/>
      <c r="E10" s="25"/>
      <c r="F10" s="25"/>
      <c r="G10" s="25"/>
      <c r="H10" s="25"/>
      <c r="I10" s="25"/>
    </row>
    <row r="11" spans="1:9" s="3" customFormat="1" ht="19.5" customHeight="1">
      <c r="A11" s="6"/>
      <c r="B11" s="7"/>
      <c r="C11" s="8"/>
      <c r="D11" s="9" t="s">
        <v>158</v>
      </c>
      <c r="E11" s="191" t="s">
        <v>159</v>
      </c>
      <c r="F11" s="189" t="s">
        <v>160</v>
      </c>
      <c r="G11" s="189" t="s">
        <v>161</v>
      </c>
      <c r="H11" s="189" t="s">
        <v>162</v>
      </c>
      <c r="I11" s="189" t="s">
        <v>163</v>
      </c>
    </row>
    <row r="12" spans="1:9" s="3" customFormat="1" ht="19.5" customHeight="1">
      <c r="A12" s="10" t="s">
        <v>157</v>
      </c>
      <c r="B12" s="12"/>
      <c r="C12" s="13"/>
      <c r="D12" s="14"/>
      <c r="E12" s="192"/>
      <c r="F12" s="190"/>
      <c r="G12" s="190"/>
      <c r="H12" s="190"/>
      <c r="I12" s="190"/>
    </row>
    <row r="13" spans="1:9" s="2" customFormat="1" ht="11.25" customHeight="1">
      <c r="A13" s="11">
        <v>1</v>
      </c>
      <c r="B13" s="187" t="s">
        <v>165</v>
      </c>
      <c r="C13" s="188"/>
      <c r="D13" s="188"/>
      <c r="E13" s="15"/>
      <c r="F13" s="15"/>
      <c r="G13" s="15"/>
      <c r="H13" s="15"/>
      <c r="I13" s="16"/>
    </row>
    <row r="14" spans="1:9" s="2" customFormat="1" ht="234.75" customHeight="1">
      <c r="A14" s="21" t="s">
        <v>155</v>
      </c>
      <c r="B14" s="184" t="s">
        <v>9</v>
      </c>
      <c r="C14" s="185"/>
      <c r="D14" s="186"/>
      <c r="E14" s="150" t="s">
        <v>47</v>
      </c>
      <c r="F14" s="150" t="s">
        <v>48</v>
      </c>
      <c r="G14" s="150" t="s">
        <v>49</v>
      </c>
      <c r="H14" s="150" t="s">
        <v>50</v>
      </c>
      <c r="I14" s="150" t="s">
        <v>51</v>
      </c>
    </row>
    <row r="15" spans="1:9" s="2" customFormat="1" ht="246.75" customHeight="1">
      <c r="A15" s="21" t="s">
        <v>156</v>
      </c>
      <c r="B15" s="184" t="s">
        <v>10</v>
      </c>
      <c r="C15" s="185"/>
      <c r="D15" s="186"/>
      <c r="E15" s="116" t="s">
        <v>53</v>
      </c>
      <c r="F15" s="116" t="s">
        <v>52</v>
      </c>
      <c r="G15" s="116" t="s">
        <v>54</v>
      </c>
      <c r="H15" s="116" t="s">
        <v>229</v>
      </c>
      <c r="I15" s="116" t="s">
        <v>230</v>
      </c>
    </row>
    <row r="16" spans="1:9" s="2" customFormat="1" ht="168.75" customHeight="1">
      <c r="A16" s="21" t="s">
        <v>164</v>
      </c>
      <c r="B16" s="184" t="s">
        <v>79</v>
      </c>
      <c r="C16" s="185"/>
      <c r="D16" s="186"/>
      <c r="E16" s="116" t="s">
        <v>55</v>
      </c>
      <c r="F16" s="116" t="s">
        <v>56</v>
      </c>
      <c r="G16" s="116" t="s">
        <v>57</v>
      </c>
      <c r="H16" s="116" t="s">
        <v>102</v>
      </c>
      <c r="I16" s="116" t="s">
        <v>58</v>
      </c>
    </row>
    <row r="17" spans="1:9" s="2" customFormat="1" ht="225" customHeight="1">
      <c r="A17" s="21" t="s">
        <v>116</v>
      </c>
      <c r="B17" s="184" t="s">
        <v>12</v>
      </c>
      <c r="C17" s="185"/>
      <c r="D17" s="186"/>
      <c r="E17" s="116" t="s">
        <v>286</v>
      </c>
      <c r="F17" s="116" t="s">
        <v>103</v>
      </c>
      <c r="G17" s="116" t="s">
        <v>287</v>
      </c>
      <c r="H17" s="116" t="s">
        <v>288</v>
      </c>
      <c r="I17" s="116" t="s">
        <v>289</v>
      </c>
    </row>
    <row r="18" spans="1:9" s="2" customFormat="1" ht="11.25" customHeight="1">
      <c r="A18" s="17">
        <v>2</v>
      </c>
      <c r="B18" s="187" t="s">
        <v>248</v>
      </c>
      <c r="C18" s="188"/>
      <c r="D18" s="188"/>
      <c r="E18" s="15"/>
      <c r="F18" s="15"/>
      <c r="G18" s="15"/>
      <c r="H18" s="15"/>
      <c r="I18" s="16"/>
    </row>
    <row r="19" spans="1:9" s="23" customFormat="1" ht="202.5" customHeight="1">
      <c r="A19" s="21" t="s">
        <v>166</v>
      </c>
      <c r="B19" s="184" t="s">
        <v>104</v>
      </c>
      <c r="C19" s="185"/>
      <c r="D19" s="186"/>
      <c r="E19" s="150" t="s">
        <v>290</v>
      </c>
      <c r="F19" s="150" t="s">
        <v>291</v>
      </c>
      <c r="G19" s="150" t="s">
        <v>292</v>
      </c>
      <c r="H19" s="150" t="s">
        <v>293</v>
      </c>
      <c r="I19" s="150" t="s">
        <v>294</v>
      </c>
    </row>
    <row r="20" spans="1:9" s="23" customFormat="1" ht="90" customHeight="1">
      <c r="A20" s="21" t="s">
        <v>167</v>
      </c>
      <c r="B20" s="184" t="s">
        <v>202</v>
      </c>
      <c r="C20" s="185"/>
      <c r="D20" s="186"/>
      <c r="E20" s="57" t="s">
        <v>59</v>
      </c>
      <c r="F20" s="57" t="s">
        <v>60</v>
      </c>
      <c r="G20" s="151" t="s">
        <v>61</v>
      </c>
      <c r="H20" s="57" t="s">
        <v>62</v>
      </c>
      <c r="I20" s="57" t="s">
        <v>63</v>
      </c>
    </row>
    <row r="21" spans="1:9" s="23" customFormat="1" ht="157.5" customHeight="1">
      <c r="A21" s="21" t="s">
        <v>168</v>
      </c>
      <c r="B21" s="184" t="s">
        <v>105</v>
      </c>
      <c r="C21" s="185"/>
      <c r="D21" s="186"/>
      <c r="E21" s="116" t="s">
        <v>31</v>
      </c>
      <c r="F21" s="116" t="s">
        <v>32</v>
      </c>
      <c r="G21" s="116" t="s">
        <v>33</v>
      </c>
      <c r="H21" s="116" t="s">
        <v>34</v>
      </c>
      <c r="I21" s="116" t="s">
        <v>35</v>
      </c>
    </row>
    <row r="22" spans="1:9" s="23" customFormat="1" ht="168.75" customHeight="1">
      <c r="A22" s="21" t="s">
        <v>114</v>
      </c>
      <c r="B22" s="184" t="s">
        <v>204</v>
      </c>
      <c r="C22" s="185"/>
      <c r="D22" s="186"/>
      <c r="E22" s="116" t="s">
        <v>262</v>
      </c>
      <c r="F22" s="116" t="s">
        <v>263</v>
      </c>
      <c r="G22" s="116" t="s">
        <v>231</v>
      </c>
      <c r="H22" s="116" t="s">
        <v>264</v>
      </c>
      <c r="I22" s="116" t="s">
        <v>265</v>
      </c>
    </row>
    <row r="23" spans="1:9" s="2" customFormat="1" ht="11.25" customHeight="1">
      <c r="A23" s="17">
        <v>3</v>
      </c>
      <c r="B23" s="187" t="s">
        <v>197</v>
      </c>
      <c r="C23" s="188"/>
      <c r="D23" s="188"/>
      <c r="E23" s="15"/>
      <c r="F23" s="19"/>
      <c r="G23" s="15"/>
      <c r="H23" s="15"/>
      <c r="I23" s="16"/>
    </row>
    <row r="24" spans="1:9" s="2" customFormat="1" ht="189.75" customHeight="1">
      <c r="A24" s="21" t="s">
        <v>119</v>
      </c>
      <c r="B24" s="184" t="s">
        <v>13</v>
      </c>
      <c r="C24" s="185"/>
      <c r="D24" s="186"/>
      <c r="E24" s="150" t="s">
        <v>64</v>
      </c>
      <c r="F24" s="58" t="s">
        <v>65</v>
      </c>
      <c r="G24" s="58" t="s">
        <v>66</v>
      </c>
      <c r="H24" s="58" t="s">
        <v>67</v>
      </c>
      <c r="I24" s="58" t="s">
        <v>68</v>
      </c>
    </row>
    <row r="25" spans="1:9" s="2" customFormat="1" ht="147.75" customHeight="1">
      <c r="A25" s="21" t="s">
        <v>169</v>
      </c>
      <c r="B25" s="184" t="s">
        <v>15</v>
      </c>
      <c r="C25" s="185"/>
      <c r="D25" s="186"/>
      <c r="E25" s="116" t="s">
        <v>69</v>
      </c>
      <c r="F25" s="57" t="s">
        <v>70</v>
      </c>
      <c r="G25" s="152" t="s">
        <v>71</v>
      </c>
      <c r="H25" s="116" t="s">
        <v>72</v>
      </c>
      <c r="I25" s="116" t="s">
        <v>73</v>
      </c>
    </row>
    <row r="26" spans="1:9" s="2" customFormat="1" ht="99.75" customHeight="1">
      <c r="A26" s="21" t="s">
        <v>115</v>
      </c>
      <c r="B26" s="184" t="s">
        <v>93</v>
      </c>
      <c r="C26" s="185"/>
      <c r="D26" s="186"/>
      <c r="E26" s="150" t="s">
        <v>266</v>
      </c>
      <c r="F26" s="150" t="s">
        <v>94</v>
      </c>
      <c r="G26" s="150" t="s">
        <v>267</v>
      </c>
      <c r="H26" s="150" t="s">
        <v>268</v>
      </c>
      <c r="I26" s="150" t="s">
        <v>269</v>
      </c>
    </row>
    <row r="27" spans="1:9" s="2" customFormat="1" ht="101.25" customHeight="1">
      <c r="A27" s="21" t="s">
        <v>7</v>
      </c>
      <c r="B27" s="184" t="s">
        <v>95</v>
      </c>
      <c r="C27" s="185"/>
      <c r="D27" s="186"/>
      <c r="E27" s="116" t="s">
        <v>270</v>
      </c>
      <c r="F27" s="116" t="s">
        <v>30</v>
      </c>
      <c r="G27" s="152" t="s">
        <v>247</v>
      </c>
      <c r="H27" s="116" t="s">
        <v>271</v>
      </c>
      <c r="I27" s="116" t="s">
        <v>272</v>
      </c>
    </row>
    <row r="28" spans="1:9" s="2" customFormat="1" ht="11.25" customHeight="1">
      <c r="A28" s="17">
        <v>4</v>
      </c>
      <c r="B28" s="187" t="s">
        <v>198</v>
      </c>
      <c r="C28" s="188"/>
      <c r="D28" s="188"/>
      <c r="E28" s="15"/>
      <c r="F28" s="15"/>
      <c r="G28" s="15"/>
      <c r="H28" s="15"/>
      <c r="I28" s="16"/>
    </row>
    <row r="29" spans="1:9" s="2" customFormat="1" ht="168.75" customHeight="1">
      <c r="A29" s="21" t="s">
        <v>170</v>
      </c>
      <c r="B29" s="184" t="s">
        <v>251</v>
      </c>
      <c r="C29" s="185"/>
      <c r="D29" s="186"/>
      <c r="E29" s="150" t="s">
        <v>96</v>
      </c>
      <c r="F29" s="150" t="s">
        <v>273</v>
      </c>
      <c r="G29" s="150" t="s">
        <v>275</v>
      </c>
      <c r="H29" s="150" t="s">
        <v>274</v>
      </c>
      <c r="I29" s="150" t="s">
        <v>276</v>
      </c>
    </row>
    <row r="30" spans="1:9" s="2" customFormat="1" ht="78.75" customHeight="1">
      <c r="A30" s="21" t="s">
        <v>171</v>
      </c>
      <c r="B30" s="184" t="s">
        <v>249</v>
      </c>
      <c r="C30" s="185"/>
      <c r="D30" s="186"/>
      <c r="E30" s="57" t="s">
        <v>209</v>
      </c>
      <c r="F30" s="57" t="s">
        <v>210</v>
      </c>
      <c r="G30" s="151" t="s">
        <v>211</v>
      </c>
      <c r="H30" s="57" t="s">
        <v>212</v>
      </c>
      <c r="I30" s="57" t="s">
        <v>213</v>
      </c>
    </row>
    <row r="31" spans="1:9" s="2" customFormat="1" ht="90" customHeight="1">
      <c r="A31" s="21" t="s">
        <v>172</v>
      </c>
      <c r="B31" s="184" t="s">
        <v>112</v>
      </c>
      <c r="C31" s="185"/>
      <c r="D31" s="186"/>
      <c r="E31" s="58" t="s">
        <v>214</v>
      </c>
      <c r="F31" s="58" t="s">
        <v>215</v>
      </c>
      <c r="G31" s="58" t="s">
        <v>216</v>
      </c>
      <c r="H31" s="58" t="s">
        <v>217</v>
      </c>
      <c r="I31" s="58" t="s">
        <v>218</v>
      </c>
    </row>
    <row r="32" spans="1:9" s="2" customFormat="1" ht="155.25" customHeight="1">
      <c r="A32" s="21" t="s">
        <v>189</v>
      </c>
      <c r="B32" s="184" t="s">
        <v>250</v>
      </c>
      <c r="C32" s="185"/>
      <c r="D32" s="186"/>
      <c r="E32" s="57" t="s">
        <v>219</v>
      </c>
      <c r="F32" s="57" t="s">
        <v>220</v>
      </c>
      <c r="G32" s="151" t="s">
        <v>221</v>
      </c>
      <c r="H32" s="57" t="s">
        <v>222</v>
      </c>
      <c r="I32" s="57" t="s">
        <v>84</v>
      </c>
    </row>
    <row r="33" spans="1:9" s="2" customFormat="1" ht="12" customHeight="1">
      <c r="A33" s="17">
        <v>5</v>
      </c>
      <c r="B33" s="187" t="s">
        <v>176</v>
      </c>
      <c r="C33" s="188"/>
      <c r="D33" s="188"/>
      <c r="E33" s="149"/>
      <c r="F33" s="15"/>
      <c r="G33" s="15"/>
      <c r="H33" s="15"/>
      <c r="I33" s="16"/>
    </row>
    <row r="34" spans="1:9" s="2" customFormat="1" ht="165.75" customHeight="1">
      <c r="A34" s="21" t="s">
        <v>173</v>
      </c>
      <c r="B34" s="184" t="s">
        <v>74</v>
      </c>
      <c r="C34" s="185"/>
      <c r="D34" s="186"/>
      <c r="E34" s="150" t="s">
        <v>85</v>
      </c>
      <c r="F34" s="58" t="s">
        <v>86</v>
      </c>
      <c r="G34" s="58" t="s">
        <v>87</v>
      </c>
      <c r="H34" s="58" t="s">
        <v>88</v>
      </c>
      <c r="I34" s="58" t="s">
        <v>89</v>
      </c>
    </row>
    <row r="35" spans="1:9" s="2" customFormat="1" ht="170.25" customHeight="1">
      <c r="A35" s="21" t="s">
        <v>174</v>
      </c>
      <c r="B35" s="184" t="s">
        <v>200</v>
      </c>
      <c r="C35" s="185"/>
      <c r="D35" s="186"/>
      <c r="E35" s="57" t="s">
        <v>233</v>
      </c>
      <c r="F35" s="57" t="s">
        <v>90</v>
      </c>
      <c r="G35" s="151" t="s">
        <v>91</v>
      </c>
      <c r="H35" s="57" t="s">
        <v>92</v>
      </c>
      <c r="I35" s="57" t="s">
        <v>36</v>
      </c>
    </row>
    <row r="36" spans="1:9" s="2" customFormat="1" ht="191.25" customHeight="1">
      <c r="A36" s="21" t="s">
        <v>175</v>
      </c>
      <c r="B36" s="184" t="s">
        <v>243</v>
      </c>
      <c r="C36" s="185"/>
      <c r="D36" s="186"/>
      <c r="E36" s="150" t="s">
        <v>37</v>
      </c>
      <c r="F36" s="58" t="s">
        <v>38</v>
      </c>
      <c r="G36" s="58" t="s">
        <v>39</v>
      </c>
      <c r="H36" s="58" t="s">
        <v>40</v>
      </c>
      <c r="I36" s="58" t="s">
        <v>41</v>
      </c>
    </row>
    <row r="37" spans="1:9" s="2" customFormat="1" ht="139.5" customHeight="1">
      <c r="A37" s="21" t="s">
        <v>132</v>
      </c>
      <c r="B37" s="184" t="s">
        <v>246</v>
      </c>
      <c r="C37" s="185"/>
      <c r="D37" s="186"/>
      <c r="E37" s="57" t="s">
        <v>42</v>
      </c>
      <c r="F37" s="57" t="s">
        <v>43</v>
      </c>
      <c r="G37" s="151" t="s">
        <v>44</v>
      </c>
      <c r="H37" s="57" t="s">
        <v>45</v>
      </c>
      <c r="I37" s="57" t="s">
        <v>46</v>
      </c>
    </row>
    <row r="40" spans="1:6" s="36" customFormat="1" ht="11.25">
      <c r="A40" s="97"/>
      <c r="B40" s="97"/>
      <c r="C40" s="97"/>
      <c r="D40" s="97"/>
      <c r="E40" s="97"/>
      <c r="F40" s="97"/>
    </row>
  </sheetData>
  <sheetProtection password="C666" sheet="1"/>
  <mergeCells count="30">
    <mergeCell ref="B19:D19"/>
    <mergeCell ref="B20:D20"/>
    <mergeCell ref="B21:D21"/>
    <mergeCell ref="B22:D22"/>
    <mergeCell ref="B37:D37"/>
    <mergeCell ref="B32:D32"/>
    <mergeCell ref="B23:D23"/>
    <mergeCell ref="B36:D36"/>
    <mergeCell ref="B25:D25"/>
    <mergeCell ref="B26:D26"/>
    <mergeCell ref="B31:D31"/>
    <mergeCell ref="B28:D28"/>
    <mergeCell ref="B24:D24"/>
    <mergeCell ref="B35:D35"/>
    <mergeCell ref="B15:D15"/>
    <mergeCell ref="B16:D16"/>
    <mergeCell ref="B18:D18"/>
    <mergeCell ref="B17:D17"/>
    <mergeCell ref="B29:D29"/>
    <mergeCell ref="B27:D27"/>
    <mergeCell ref="B30:D30"/>
    <mergeCell ref="B34:D34"/>
    <mergeCell ref="B33:D33"/>
    <mergeCell ref="I11:I12"/>
    <mergeCell ref="E11:E12"/>
    <mergeCell ref="B13:D13"/>
    <mergeCell ref="B14:D14"/>
    <mergeCell ref="F11:F12"/>
    <mergeCell ref="G11:G12"/>
    <mergeCell ref="H11:H12"/>
  </mergeCells>
  <printOptions horizontalCentered="1"/>
  <pageMargins left="0" right="0" top="0.1968503937007874" bottom="0.1968503937007874" header="0" footer="0"/>
  <pageSetup fitToHeight="0" fitToWidth="1" horizontalDpi="600" verticalDpi="600" orientation="landscape" scale="84" r:id="rId2"/>
  <rowBreaks count="2" manualBreakCount="2">
    <brk id="27" max="255" man="1"/>
    <brk id="32" max="255" man="1"/>
  </rowBreaks>
  <drawing r:id="rId1"/>
</worksheet>
</file>

<file path=xl/worksheets/sheet2.xml><?xml version="1.0" encoding="utf-8"?>
<worksheet xmlns="http://schemas.openxmlformats.org/spreadsheetml/2006/main" xmlns:r="http://schemas.openxmlformats.org/officeDocument/2006/relationships">
  <dimension ref="A1:P32"/>
  <sheetViews>
    <sheetView zoomScalePageLayoutView="0" workbookViewId="0" topLeftCell="A16">
      <selection activeCell="A1" sqref="A1"/>
    </sheetView>
  </sheetViews>
  <sheetFormatPr defaultColWidth="11.421875" defaultRowHeight="12.75"/>
  <cols>
    <col min="1" max="11" width="11.421875" style="113" customWidth="1"/>
    <col min="12" max="16" width="11.421875" style="141" customWidth="1"/>
    <col min="17" max="16384" width="11.421875" style="113" customWidth="1"/>
  </cols>
  <sheetData>
    <row r="1" spans="1:11" ht="15">
      <c r="A1" s="112" t="s">
        <v>152</v>
      </c>
      <c r="B1" s="117"/>
      <c r="C1" s="117"/>
      <c r="D1" s="117"/>
      <c r="E1" s="117"/>
      <c r="F1" s="117"/>
      <c r="G1" s="117"/>
      <c r="H1" s="117"/>
      <c r="I1" s="117"/>
      <c r="J1" s="117"/>
      <c r="K1" s="117"/>
    </row>
    <row r="2" spans="1:11" ht="15">
      <c r="A2" s="112" t="s">
        <v>153</v>
      </c>
      <c r="B2" s="117"/>
      <c r="C2" s="117"/>
      <c r="D2" s="117"/>
      <c r="E2" s="117"/>
      <c r="F2" s="117"/>
      <c r="G2" s="117"/>
      <c r="H2" s="117"/>
      <c r="I2" s="117"/>
      <c r="J2" s="117"/>
      <c r="K2" s="117"/>
    </row>
    <row r="3" spans="1:11" ht="15">
      <c r="A3" s="112" t="s">
        <v>154</v>
      </c>
      <c r="B3" s="117"/>
      <c r="C3" s="117"/>
      <c r="D3" s="117"/>
      <c r="E3" s="117"/>
      <c r="F3" s="117"/>
      <c r="G3" s="117"/>
      <c r="H3" s="117"/>
      <c r="I3" s="117"/>
      <c r="J3" s="117"/>
      <c r="K3" s="117"/>
    </row>
    <row r="4" spans="1:11" ht="15">
      <c r="A4" s="112"/>
      <c r="B4" s="117"/>
      <c r="C4" s="117"/>
      <c r="D4" s="117"/>
      <c r="E4" s="117"/>
      <c r="F4" s="117"/>
      <c r="G4" s="117"/>
      <c r="H4" s="117"/>
      <c r="I4" s="117"/>
      <c r="J4" s="117"/>
      <c r="K4" s="117"/>
    </row>
    <row r="5" spans="1:11" ht="15">
      <c r="A5" s="112" t="s">
        <v>26</v>
      </c>
      <c r="B5" s="117"/>
      <c r="C5" s="117"/>
      <c r="D5" s="117"/>
      <c r="E5" s="117"/>
      <c r="F5" s="117"/>
      <c r="G5" s="117"/>
      <c r="H5" s="117"/>
      <c r="I5" s="117"/>
      <c r="J5" s="117"/>
      <c r="K5" s="117"/>
    </row>
    <row r="6" spans="1:11" ht="15">
      <c r="A6" s="114"/>
      <c r="B6" s="117"/>
      <c r="C6" s="117"/>
      <c r="D6" s="117"/>
      <c r="E6" s="117"/>
      <c r="F6" s="117"/>
      <c r="G6" s="117"/>
      <c r="H6" s="117"/>
      <c r="I6" s="117"/>
      <c r="J6" s="117"/>
      <c r="K6" s="117"/>
    </row>
    <row r="7" spans="1:11" ht="14.25">
      <c r="A7" s="117"/>
      <c r="B7" s="117"/>
      <c r="C7" s="117"/>
      <c r="D7" s="117"/>
      <c r="E7" s="117"/>
      <c r="F7" s="117"/>
      <c r="G7" s="117"/>
      <c r="H7" s="117"/>
      <c r="I7" s="117"/>
      <c r="J7" s="117"/>
      <c r="K7" s="117"/>
    </row>
    <row r="8" spans="1:11" ht="15">
      <c r="A8" s="112" t="s">
        <v>133</v>
      </c>
      <c r="B8" s="117"/>
      <c r="C8" s="117"/>
      <c r="D8" s="117"/>
      <c r="E8" s="117"/>
      <c r="F8" s="117"/>
      <c r="G8" s="117"/>
      <c r="H8" s="117"/>
      <c r="I8" s="117"/>
      <c r="J8" s="117"/>
      <c r="K8" s="117"/>
    </row>
    <row r="9" spans="1:11" ht="14.25">
      <c r="A9" s="117"/>
      <c r="B9" s="117"/>
      <c r="C9" s="117"/>
      <c r="D9" s="117"/>
      <c r="E9" s="117"/>
      <c r="F9" s="117"/>
      <c r="G9" s="117"/>
      <c r="H9" s="117"/>
      <c r="I9" s="117"/>
      <c r="J9" s="117"/>
      <c r="K9" s="117"/>
    </row>
    <row r="10" spans="1:11" ht="75" customHeight="1">
      <c r="A10" s="160" t="s">
        <v>27</v>
      </c>
      <c r="B10" s="160"/>
      <c r="C10" s="160"/>
      <c r="D10" s="160"/>
      <c r="E10" s="160"/>
      <c r="F10" s="160"/>
      <c r="G10" s="160"/>
      <c r="H10" s="160"/>
      <c r="I10" s="160"/>
      <c r="J10" s="160"/>
      <c r="K10" s="160"/>
    </row>
    <row r="11" spans="1:11" ht="97.5" customHeight="1">
      <c r="A11" s="160" t="s">
        <v>28</v>
      </c>
      <c r="B11" s="160"/>
      <c r="C11" s="160"/>
      <c r="D11" s="160"/>
      <c r="E11" s="160"/>
      <c r="F11" s="160"/>
      <c r="G11" s="160"/>
      <c r="H11" s="160"/>
      <c r="I11" s="160"/>
      <c r="J11" s="160"/>
      <c r="K11" s="160"/>
    </row>
    <row r="12" spans="1:11" ht="69.75" customHeight="1">
      <c r="A12" s="160" t="s">
        <v>99</v>
      </c>
      <c r="B12" s="160"/>
      <c r="C12" s="160"/>
      <c r="D12" s="160"/>
      <c r="E12" s="160"/>
      <c r="F12" s="160"/>
      <c r="G12" s="160"/>
      <c r="H12" s="160"/>
      <c r="I12" s="160"/>
      <c r="J12" s="160"/>
      <c r="K12" s="160"/>
    </row>
    <row r="13" spans="1:11" ht="85.5" customHeight="1">
      <c r="A13" s="160" t="s">
        <v>29</v>
      </c>
      <c r="B13" s="160"/>
      <c r="C13" s="160"/>
      <c r="D13" s="160"/>
      <c r="E13" s="160"/>
      <c r="F13" s="160"/>
      <c r="G13" s="160"/>
      <c r="H13" s="160"/>
      <c r="I13" s="160"/>
      <c r="J13" s="160"/>
      <c r="K13" s="160"/>
    </row>
    <row r="14" spans="1:11" ht="20.25" customHeight="1">
      <c r="A14" s="162" t="s">
        <v>97</v>
      </c>
      <c r="B14" s="162"/>
      <c r="C14" s="162"/>
      <c r="D14" s="162"/>
      <c r="E14" s="162"/>
      <c r="F14" s="162"/>
      <c r="G14" s="162"/>
      <c r="H14" s="162"/>
      <c r="I14" s="162"/>
      <c r="J14" s="162"/>
      <c r="K14" s="162"/>
    </row>
    <row r="15" spans="1:16" s="140" customFormat="1" ht="162.75" customHeight="1">
      <c r="A15" s="159" t="s">
        <v>237</v>
      </c>
      <c r="B15" s="161"/>
      <c r="C15" s="161"/>
      <c r="D15" s="161"/>
      <c r="E15" s="161"/>
      <c r="F15" s="161"/>
      <c r="G15" s="161"/>
      <c r="H15" s="161"/>
      <c r="I15" s="161"/>
      <c r="J15" s="161"/>
      <c r="K15" s="161"/>
      <c r="L15" s="142"/>
      <c r="M15" s="142"/>
      <c r="N15" s="142"/>
      <c r="O15" s="142"/>
      <c r="P15" s="142"/>
    </row>
    <row r="16" spans="1:11" ht="214.5" customHeight="1">
      <c r="A16" s="159" t="s">
        <v>236</v>
      </c>
      <c r="B16" s="159"/>
      <c r="C16" s="159"/>
      <c r="D16" s="159"/>
      <c r="E16" s="159"/>
      <c r="F16" s="159"/>
      <c r="G16" s="159"/>
      <c r="H16" s="159"/>
      <c r="I16" s="159"/>
      <c r="J16" s="159"/>
      <c r="K16" s="159"/>
    </row>
    <row r="17" spans="1:11" ht="14.25">
      <c r="A17" s="117"/>
      <c r="B17" s="117"/>
      <c r="C17" s="117"/>
      <c r="D17" s="117"/>
      <c r="E17" s="117"/>
      <c r="F17" s="117"/>
      <c r="G17" s="117"/>
      <c r="H17" s="117"/>
      <c r="I17" s="117"/>
      <c r="J17" s="117"/>
      <c r="K17" s="117"/>
    </row>
    <row r="18" spans="1:11" ht="10.5" customHeight="1">
      <c r="A18" s="117"/>
      <c r="B18" s="117"/>
      <c r="C18" s="117"/>
      <c r="D18" s="117"/>
      <c r="E18" s="117"/>
      <c r="F18" s="117"/>
      <c r="G18" s="117"/>
      <c r="H18" s="117"/>
      <c r="I18" s="117"/>
      <c r="J18" s="117"/>
      <c r="K18" s="117"/>
    </row>
    <row r="19" spans="1:11" ht="14.25">
      <c r="A19" s="117"/>
      <c r="B19" s="117"/>
      <c r="C19" s="117"/>
      <c r="D19" s="117"/>
      <c r="E19" s="117"/>
      <c r="F19" s="117"/>
      <c r="G19" s="117"/>
      <c r="H19" s="117"/>
      <c r="I19" s="117"/>
      <c r="J19" s="117"/>
      <c r="K19" s="117"/>
    </row>
    <row r="20" spans="1:11" ht="14.25">
      <c r="A20" s="117"/>
      <c r="B20" s="117"/>
      <c r="C20" s="117"/>
      <c r="D20" s="117"/>
      <c r="E20" s="117"/>
      <c r="F20" s="117"/>
      <c r="G20" s="117"/>
      <c r="H20" s="117"/>
      <c r="I20" s="117"/>
      <c r="J20" s="117"/>
      <c r="K20" s="117"/>
    </row>
    <row r="21" spans="1:11" ht="14.25">
      <c r="A21" s="117"/>
      <c r="B21" s="117"/>
      <c r="C21" s="117"/>
      <c r="D21" s="117"/>
      <c r="E21" s="117"/>
      <c r="F21" s="117"/>
      <c r="G21" s="117"/>
      <c r="H21" s="117"/>
      <c r="I21" s="117"/>
      <c r="J21" s="117"/>
      <c r="K21" s="117"/>
    </row>
    <row r="22" spans="1:11" ht="14.25">
      <c r="A22" s="117"/>
      <c r="B22" s="117"/>
      <c r="C22" s="117"/>
      <c r="D22" s="117"/>
      <c r="E22" s="117"/>
      <c r="F22" s="117"/>
      <c r="G22" s="117"/>
      <c r="H22" s="117"/>
      <c r="I22" s="117"/>
      <c r="J22" s="117"/>
      <c r="K22" s="117"/>
    </row>
    <row r="23" spans="1:11" ht="14.25">
      <c r="A23" s="141"/>
      <c r="B23" s="141"/>
      <c r="C23" s="141"/>
      <c r="D23" s="141"/>
      <c r="E23" s="141"/>
      <c r="F23" s="141"/>
      <c r="G23" s="141"/>
      <c r="H23" s="141"/>
      <c r="I23" s="141"/>
      <c r="J23" s="141"/>
      <c r="K23" s="141"/>
    </row>
    <row r="24" spans="1:11" ht="14.25">
      <c r="A24" s="141"/>
      <c r="B24" s="141"/>
      <c r="C24" s="141"/>
      <c r="D24" s="141"/>
      <c r="E24" s="141"/>
      <c r="F24" s="141"/>
      <c r="G24" s="141"/>
      <c r="H24" s="141"/>
      <c r="I24" s="141"/>
      <c r="J24" s="141"/>
      <c r="K24" s="141"/>
    </row>
    <row r="25" spans="1:11" ht="14.25">
      <c r="A25" s="141"/>
      <c r="B25" s="141"/>
      <c r="C25" s="141"/>
      <c r="D25" s="141"/>
      <c r="E25" s="141"/>
      <c r="F25" s="141"/>
      <c r="G25" s="141"/>
      <c r="H25" s="141"/>
      <c r="I25" s="141"/>
      <c r="J25" s="141"/>
      <c r="K25" s="141"/>
    </row>
    <row r="26" spans="1:11" ht="14.25">
      <c r="A26" s="141"/>
      <c r="B26" s="141"/>
      <c r="C26" s="141"/>
      <c r="D26" s="141"/>
      <c r="E26" s="141"/>
      <c r="F26" s="141"/>
      <c r="G26" s="141"/>
      <c r="H26" s="141"/>
      <c r="I26" s="141"/>
      <c r="J26" s="141"/>
      <c r="K26" s="141"/>
    </row>
    <row r="27" spans="1:11" ht="14.25">
      <c r="A27" s="141"/>
      <c r="B27" s="141"/>
      <c r="C27" s="141"/>
      <c r="D27" s="141"/>
      <c r="E27" s="141"/>
      <c r="F27" s="141"/>
      <c r="G27" s="141"/>
      <c r="H27" s="141"/>
      <c r="I27" s="141"/>
      <c r="J27" s="141"/>
      <c r="K27" s="141"/>
    </row>
    <row r="28" spans="1:11" ht="14.25">
      <c r="A28" s="141"/>
      <c r="B28" s="141"/>
      <c r="C28" s="141"/>
      <c r="D28" s="141"/>
      <c r="E28" s="141"/>
      <c r="F28" s="141"/>
      <c r="G28" s="141"/>
      <c r="H28" s="141"/>
      <c r="I28" s="141"/>
      <c r="J28" s="141"/>
      <c r="K28" s="141"/>
    </row>
    <row r="29" spans="1:11" ht="14.25">
      <c r="A29" s="141"/>
      <c r="B29" s="141"/>
      <c r="C29" s="141"/>
      <c r="D29" s="141"/>
      <c r="E29" s="141"/>
      <c r="F29" s="141"/>
      <c r="G29" s="141"/>
      <c r="H29" s="141"/>
      <c r="I29" s="141"/>
      <c r="J29" s="141"/>
      <c r="K29" s="141"/>
    </row>
    <row r="30" spans="1:11" ht="14.25">
      <c r="A30" s="141"/>
      <c r="B30" s="141"/>
      <c r="C30" s="141"/>
      <c r="D30" s="141"/>
      <c r="E30" s="141"/>
      <c r="F30" s="141"/>
      <c r="G30" s="141"/>
      <c r="H30" s="141"/>
      <c r="I30" s="141"/>
      <c r="J30" s="141"/>
      <c r="K30" s="141"/>
    </row>
    <row r="31" spans="1:11" ht="14.25">
      <c r="A31" s="141"/>
      <c r="B31" s="141"/>
      <c r="C31" s="141"/>
      <c r="D31" s="141"/>
      <c r="E31" s="141"/>
      <c r="F31" s="141"/>
      <c r="G31" s="141"/>
      <c r="H31" s="141"/>
      <c r="I31" s="141"/>
      <c r="J31" s="141"/>
      <c r="K31" s="141"/>
    </row>
    <row r="32" spans="1:11" ht="14.25">
      <c r="A32" s="141"/>
      <c r="B32" s="141"/>
      <c r="C32" s="141"/>
      <c r="D32" s="141"/>
      <c r="E32" s="141"/>
      <c r="F32" s="141"/>
      <c r="G32" s="141"/>
      <c r="H32" s="141"/>
      <c r="I32" s="141"/>
      <c r="J32" s="141"/>
      <c r="K32" s="141"/>
    </row>
    <row r="33" s="141" customFormat="1" ht="14.25"/>
    <row r="34" s="141" customFormat="1" ht="14.25"/>
    <row r="35" s="141" customFormat="1" ht="14.25"/>
    <row r="36" s="141" customFormat="1" ht="14.25"/>
  </sheetData>
  <sheetProtection password="C666" sheet="1"/>
  <mergeCells count="7">
    <mergeCell ref="A16:K16"/>
    <mergeCell ref="A13:K13"/>
    <mergeCell ref="A15:K15"/>
    <mergeCell ref="A10:K10"/>
    <mergeCell ref="A11:K11"/>
    <mergeCell ref="A12:K12"/>
    <mergeCell ref="A14:K14"/>
  </mergeCells>
  <printOptions horizontalCentered="1" verticalCentered="1"/>
  <pageMargins left="0.7874015748031497" right="0.7874015748031497" top="0.984251968503937" bottom="0.984251968503937" header="0" footer="0"/>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Q22"/>
  <sheetViews>
    <sheetView zoomScale="110" zoomScaleNormal="110" zoomScalePageLayoutView="0" workbookViewId="0" topLeftCell="A1">
      <selection activeCell="A1" sqref="A1"/>
    </sheetView>
  </sheetViews>
  <sheetFormatPr defaultColWidth="11.421875" defaultRowHeight="12.75"/>
  <cols>
    <col min="1" max="7" width="11.421875" style="119" customWidth="1"/>
    <col min="8" max="8" width="46.140625" style="119" customWidth="1"/>
    <col min="9" max="9" width="1.7109375" style="113" hidden="1" customWidth="1"/>
    <col min="10" max="11" width="11.421875" style="113" hidden="1" customWidth="1"/>
    <col min="12" max="17" width="11.421875" style="117" customWidth="1"/>
    <col min="18" max="16384" width="11.421875" style="113" customWidth="1"/>
  </cols>
  <sheetData>
    <row r="1" spans="1:17" ht="15">
      <c r="A1" s="118" t="s">
        <v>152</v>
      </c>
      <c r="L1" s="141"/>
      <c r="M1" s="141"/>
      <c r="N1" s="141"/>
      <c r="O1" s="141"/>
      <c r="P1" s="141"/>
      <c r="Q1" s="141"/>
    </row>
    <row r="2" spans="1:17" ht="15">
      <c r="A2" s="118" t="s">
        <v>153</v>
      </c>
      <c r="L2" s="141"/>
      <c r="M2" s="141"/>
      <c r="N2" s="141"/>
      <c r="O2" s="141"/>
      <c r="P2" s="141"/>
      <c r="Q2" s="141"/>
    </row>
    <row r="3" spans="1:17" ht="15">
      <c r="A3" s="118" t="s">
        <v>154</v>
      </c>
      <c r="L3" s="141"/>
      <c r="M3" s="141"/>
      <c r="N3" s="141"/>
      <c r="O3" s="141"/>
      <c r="P3" s="141"/>
      <c r="Q3" s="141"/>
    </row>
    <row r="4" spans="1:17" ht="15">
      <c r="A4" s="118"/>
      <c r="L4" s="141"/>
      <c r="M4" s="141"/>
      <c r="N4" s="141"/>
      <c r="O4" s="141"/>
      <c r="P4" s="141"/>
      <c r="Q4" s="141"/>
    </row>
    <row r="5" spans="1:17" ht="18" customHeight="1">
      <c r="A5" s="112" t="s">
        <v>26</v>
      </c>
      <c r="L5" s="141"/>
      <c r="M5" s="141"/>
      <c r="N5" s="141"/>
      <c r="O5" s="141"/>
      <c r="P5" s="141"/>
      <c r="Q5" s="141"/>
    </row>
    <row r="6" spans="12:17" ht="14.25">
      <c r="L6" s="141"/>
      <c r="M6" s="141"/>
      <c r="N6" s="141"/>
      <c r="O6" s="141"/>
      <c r="P6" s="141"/>
      <c r="Q6" s="141"/>
    </row>
    <row r="7" spans="1:17" ht="15">
      <c r="A7" s="118" t="s">
        <v>244</v>
      </c>
      <c r="L7" s="141"/>
      <c r="M7" s="141"/>
      <c r="N7" s="141"/>
      <c r="O7" s="141"/>
      <c r="P7" s="141"/>
      <c r="Q7" s="141"/>
    </row>
    <row r="8" spans="12:17" ht="14.25">
      <c r="L8" s="141"/>
      <c r="M8" s="141"/>
      <c r="N8" s="141"/>
      <c r="O8" s="141"/>
      <c r="P8" s="141"/>
      <c r="Q8" s="141"/>
    </row>
    <row r="9" spans="1:17" ht="51" customHeight="1">
      <c r="A9" s="165" t="s">
        <v>108</v>
      </c>
      <c r="B9" s="165"/>
      <c r="C9" s="165"/>
      <c r="D9" s="165"/>
      <c r="E9" s="165"/>
      <c r="F9" s="165"/>
      <c r="G9" s="165"/>
      <c r="H9" s="165"/>
      <c r="I9" s="165"/>
      <c r="J9" s="165"/>
      <c r="K9" s="165"/>
      <c r="L9" s="141"/>
      <c r="M9" s="141"/>
      <c r="N9" s="141"/>
      <c r="O9" s="141"/>
      <c r="P9" s="141"/>
      <c r="Q9" s="141"/>
    </row>
    <row r="10" spans="1:17" ht="109.5" customHeight="1">
      <c r="A10" s="165" t="s">
        <v>109</v>
      </c>
      <c r="B10" s="165"/>
      <c r="C10" s="165"/>
      <c r="D10" s="165"/>
      <c r="E10" s="165"/>
      <c r="F10" s="165"/>
      <c r="G10" s="165"/>
      <c r="H10" s="165"/>
      <c r="I10" s="165"/>
      <c r="J10" s="165"/>
      <c r="K10" s="165"/>
      <c r="L10" s="141"/>
      <c r="M10" s="141"/>
      <c r="N10" s="141"/>
      <c r="O10" s="141"/>
      <c r="P10" s="141"/>
      <c r="Q10" s="141"/>
    </row>
    <row r="11" spans="1:17" ht="66" customHeight="1">
      <c r="A11" s="165" t="s">
        <v>111</v>
      </c>
      <c r="B11" s="168"/>
      <c r="C11" s="168"/>
      <c r="D11" s="168"/>
      <c r="E11" s="168"/>
      <c r="F11" s="168"/>
      <c r="G11" s="168"/>
      <c r="H11" s="168"/>
      <c r="I11" s="168"/>
      <c r="J11" s="168"/>
      <c r="K11" s="168"/>
      <c r="L11" s="141"/>
      <c r="M11" s="141"/>
      <c r="N11" s="141"/>
      <c r="O11" s="141"/>
      <c r="P11" s="141"/>
      <c r="Q11" s="141"/>
    </row>
    <row r="12" spans="1:17" ht="116.25" customHeight="1">
      <c r="A12" s="165" t="s">
        <v>239</v>
      </c>
      <c r="B12" s="165"/>
      <c r="C12" s="165"/>
      <c r="D12" s="165"/>
      <c r="E12" s="165"/>
      <c r="F12" s="165"/>
      <c r="G12" s="165"/>
      <c r="H12" s="165"/>
      <c r="I12" s="165"/>
      <c r="J12" s="165"/>
      <c r="K12" s="165"/>
      <c r="L12" s="141"/>
      <c r="M12" s="141"/>
      <c r="N12" s="141"/>
      <c r="O12" s="141"/>
      <c r="P12" s="141"/>
      <c r="Q12" s="141"/>
    </row>
    <row r="13" spans="1:17" ht="129.75" customHeight="1">
      <c r="A13" s="163" t="s">
        <v>238</v>
      </c>
      <c r="B13" s="164"/>
      <c r="C13" s="164"/>
      <c r="D13" s="164"/>
      <c r="E13" s="164"/>
      <c r="F13" s="164"/>
      <c r="G13" s="164"/>
      <c r="H13" s="164"/>
      <c r="I13" s="164"/>
      <c r="J13" s="164"/>
      <c r="K13" s="164"/>
      <c r="L13" s="141"/>
      <c r="M13" s="141"/>
      <c r="N13" s="141"/>
      <c r="O13" s="141"/>
      <c r="P13" s="141"/>
      <c r="Q13" s="141"/>
    </row>
    <row r="14" spans="1:17" ht="174.75" customHeight="1">
      <c r="A14" s="166" t="s">
        <v>245</v>
      </c>
      <c r="B14" s="167"/>
      <c r="C14" s="167"/>
      <c r="D14" s="167"/>
      <c r="E14" s="167"/>
      <c r="F14" s="167"/>
      <c r="G14" s="167"/>
      <c r="H14" s="167"/>
      <c r="I14" s="167"/>
      <c r="J14" s="167"/>
      <c r="K14" s="167"/>
      <c r="L14" s="141"/>
      <c r="M14" s="141"/>
      <c r="N14" s="141"/>
      <c r="O14" s="141"/>
      <c r="P14" s="141"/>
      <c r="Q14" s="141"/>
    </row>
    <row r="15" spans="1:17" ht="177.75" customHeight="1">
      <c r="A15" s="165" t="s">
        <v>82</v>
      </c>
      <c r="B15" s="165"/>
      <c r="C15" s="165"/>
      <c r="D15" s="165"/>
      <c r="E15" s="165"/>
      <c r="F15" s="165"/>
      <c r="G15" s="165"/>
      <c r="H15" s="165"/>
      <c r="I15" s="165"/>
      <c r="J15" s="165"/>
      <c r="K15" s="165"/>
      <c r="L15" s="141"/>
      <c r="M15" s="141"/>
      <c r="N15" s="141"/>
      <c r="O15" s="141"/>
      <c r="P15" s="141"/>
      <c r="Q15" s="141"/>
    </row>
    <row r="16" spans="1:17" ht="65.25" customHeight="1">
      <c r="A16" s="165" t="s">
        <v>83</v>
      </c>
      <c r="B16" s="165"/>
      <c r="C16" s="165"/>
      <c r="D16" s="165"/>
      <c r="E16" s="165"/>
      <c r="F16" s="165"/>
      <c r="G16" s="165"/>
      <c r="H16" s="165"/>
      <c r="I16" s="165"/>
      <c r="J16" s="165"/>
      <c r="K16" s="165"/>
      <c r="L16" s="141"/>
      <c r="M16" s="141"/>
      <c r="N16" s="141"/>
      <c r="O16" s="141"/>
      <c r="P16" s="141"/>
      <c r="Q16" s="141"/>
    </row>
    <row r="17" spans="1:17" ht="51" customHeight="1">
      <c r="A17" s="165" t="s">
        <v>110</v>
      </c>
      <c r="B17" s="165"/>
      <c r="C17" s="165"/>
      <c r="D17" s="165"/>
      <c r="E17" s="165"/>
      <c r="F17" s="165"/>
      <c r="G17" s="165"/>
      <c r="H17" s="165"/>
      <c r="I17" s="165"/>
      <c r="J17" s="165"/>
      <c r="K17" s="165"/>
      <c r="L17" s="141"/>
      <c r="M17" s="141"/>
      <c r="N17" s="141"/>
      <c r="O17" s="141"/>
      <c r="P17" s="141"/>
      <c r="Q17" s="141"/>
    </row>
    <row r="18" spans="1:17" ht="21" customHeight="1">
      <c r="A18" s="120"/>
      <c r="B18" s="120"/>
      <c r="C18" s="120"/>
      <c r="D18" s="120"/>
      <c r="E18" s="120"/>
      <c r="F18" s="120"/>
      <c r="G18" s="120"/>
      <c r="H18" s="120"/>
      <c r="I18" s="120"/>
      <c r="J18" s="120"/>
      <c r="K18" s="120"/>
      <c r="L18" s="141"/>
      <c r="M18" s="141"/>
      <c r="N18" s="141"/>
      <c r="O18" s="141"/>
      <c r="P18" s="141"/>
      <c r="Q18" s="141"/>
    </row>
    <row r="19" spans="1:17" ht="14.25">
      <c r="A19" s="117"/>
      <c r="B19" s="117"/>
      <c r="C19" s="117"/>
      <c r="D19" s="117"/>
      <c r="E19" s="117"/>
      <c r="F19" s="117"/>
      <c r="G19" s="117"/>
      <c r="H19" s="117"/>
      <c r="I19" s="117"/>
      <c r="J19" s="117"/>
      <c r="K19" s="117"/>
      <c r="L19" s="141"/>
      <c r="M19" s="141"/>
      <c r="N19" s="141"/>
      <c r="O19" s="141"/>
      <c r="P19" s="141"/>
      <c r="Q19" s="141"/>
    </row>
    <row r="20" spans="1:17" ht="14.25">
      <c r="A20" s="117"/>
      <c r="B20" s="117"/>
      <c r="C20" s="117"/>
      <c r="D20" s="117"/>
      <c r="E20" s="117"/>
      <c r="F20" s="117"/>
      <c r="G20" s="117"/>
      <c r="H20" s="117"/>
      <c r="I20" s="117"/>
      <c r="J20" s="117"/>
      <c r="K20" s="117"/>
      <c r="L20" s="141"/>
      <c r="M20" s="141"/>
      <c r="N20" s="141"/>
      <c r="O20" s="141"/>
      <c r="P20" s="141"/>
      <c r="Q20" s="141"/>
    </row>
    <row r="21" spans="1:17" ht="14.25">
      <c r="A21" s="117"/>
      <c r="B21" s="117"/>
      <c r="C21" s="117"/>
      <c r="D21" s="117"/>
      <c r="E21" s="117"/>
      <c r="F21" s="117"/>
      <c r="G21" s="117"/>
      <c r="H21" s="117"/>
      <c r="I21" s="117"/>
      <c r="J21" s="117"/>
      <c r="K21" s="117"/>
      <c r="L21" s="141"/>
      <c r="M21" s="141"/>
      <c r="N21" s="141"/>
      <c r="O21" s="141"/>
      <c r="P21" s="141"/>
      <c r="Q21" s="141"/>
    </row>
    <row r="22" spans="1:17" ht="14.25">
      <c r="A22" s="117"/>
      <c r="B22" s="117"/>
      <c r="C22" s="117"/>
      <c r="D22" s="117"/>
      <c r="E22" s="117"/>
      <c r="F22" s="117"/>
      <c r="G22" s="117"/>
      <c r="H22" s="117"/>
      <c r="I22" s="117"/>
      <c r="J22" s="117"/>
      <c r="K22" s="117"/>
      <c r="L22" s="141"/>
      <c r="M22" s="141"/>
      <c r="N22" s="141"/>
      <c r="O22" s="141"/>
      <c r="P22" s="141"/>
      <c r="Q22" s="141"/>
    </row>
  </sheetData>
  <sheetProtection password="C666" sheet="1"/>
  <mergeCells count="9">
    <mergeCell ref="A13:K13"/>
    <mergeCell ref="A15:K15"/>
    <mergeCell ref="A16:K16"/>
    <mergeCell ref="A17:K17"/>
    <mergeCell ref="A14:K14"/>
    <mergeCell ref="A9:K9"/>
    <mergeCell ref="A10:K10"/>
    <mergeCell ref="A11:K11"/>
    <mergeCell ref="A12:K12"/>
  </mergeCells>
  <printOptions horizontalCentered="1"/>
  <pageMargins left="0.5905511811023623" right="0" top="0.3937007874015748" bottom="0.3937007874015748"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K23"/>
  <sheetViews>
    <sheetView showGridLines="0" zoomScale="110" zoomScaleNormal="110" zoomScalePageLayoutView="0" workbookViewId="0" topLeftCell="A1">
      <selection activeCell="A1" sqref="A1"/>
    </sheetView>
  </sheetViews>
  <sheetFormatPr defaultColWidth="11.421875" defaultRowHeight="12.75"/>
  <cols>
    <col min="1" max="7" width="11.421875" style="113" customWidth="1"/>
    <col min="8" max="8" width="30.00390625" style="113" customWidth="1"/>
    <col min="9" max="9" width="1.7109375" style="113" hidden="1" customWidth="1"/>
    <col min="10" max="11" width="11.421875" style="113" hidden="1" customWidth="1"/>
    <col min="12" max="16384" width="11.421875" style="113" customWidth="1"/>
  </cols>
  <sheetData>
    <row r="1" spans="1:11" s="141" customFormat="1" ht="15">
      <c r="A1" s="112" t="s">
        <v>152</v>
      </c>
      <c r="B1" s="113"/>
      <c r="C1" s="113"/>
      <c r="D1" s="113"/>
      <c r="E1" s="113"/>
      <c r="F1" s="113"/>
      <c r="G1" s="113"/>
      <c r="H1" s="113"/>
      <c r="I1" s="113"/>
      <c r="J1" s="113"/>
      <c r="K1" s="113"/>
    </row>
    <row r="2" spans="1:11" s="141" customFormat="1" ht="15">
      <c r="A2" s="112" t="s">
        <v>153</v>
      </c>
      <c r="B2" s="113"/>
      <c r="C2" s="113"/>
      <c r="D2" s="113"/>
      <c r="E2" s="113"/>
      <c r="F2" s="113"/>
      <c r="G2" s="113"/>
      <c r="H2" s="113"/>
      <c r="I2" s="113"/>
      <c r="J2" s="113"/>
      <c r="K2" s="113"/>
    </row>
    <row r="3" spans="1:11" s="141" customFormat="1" ht="15">
      <c r="A3" s="112" t="s">
        <v>154</v>
      </c>
      <c r="B3" s="113"/>
      <c r="C3" s="113"/>
      <c r="D3" s="113"/>
      <c r="E3" s="113"/>
      <c r="F3" s="113"/>
      <c r="G3" s="113"/>
      <c r="H3" s="113"/>
      <c r="I3" s="113"/>
      <c r="J3" s="113"/>
      <c r="K3" s="113"/>
    </row>
    <row r="4" spans="1:11" s="141" customFormat="1" ht="15">
      <c r="A4" s="112"/>
      <c r="B4" s="113" t="s">
        <v>106</v>
      </c>
      <c r="C4" s="113"/>
      <c r="D4" s="113"/>
      <c r="E4" s="113"/>
      <c r="F4" s="113"/>
      <c r="G4" s="113"/>
      <c r="H4" s="113"/>
      <c r="I4" s="113"/>
      <c r="J4" s="113"/>
      <c r="K4" s="113"/>
    </row>
    <row r="5" spans="1:11" s="141" customFormat="1" ht="18" customHeight="1">
      <c r="A5" s="112" t="s">
        <v>26</v>
      </c>
      <c r="B5" s="113"/>
      <c r="C5" s="113"/>
      <c r="D5" s="113"/>
      <c r="E5" s="113"/>
      <c r="F5" s="113"/>
      <c r="G5" s="113"/>
      <c r="H5" s="113"/>
      <c r="I5" s="113"/>
      <c r="J5" s="113"/>
      <c r="K5" s="113"/>
    </row>
    <row r="6" spans="1:11" s="141" customFormat="1" ht="15">
      <c r="A6" s="114"/>
      <c r="B6" s="113"/>
      <c r="C6" s="113"/>
      <c r="D6" s="113"/>
      <c r="E6" s="113"/>
      <c r="F6" s="113"/>
      <c r="G6" s="113"/>
      <c r="H6" s="113"/>
      <c r="I6" s="113"/>
      <c r="J6" s="113"/>
      <c r="K6" s="113"/>
    </row>
    <row r="7" spans="1:11" s="141" customFormat="1" ht="14.25">
      <c r="A7" s="113"/>
      <c r="B7" s="113"/>
      <c r="C7" s="113"/>
      <c r="D7" s="113"/>
      <c r="E7" s="113"/>
      <c r="F7" s="113"/>
      <c r="G7" s="113"/>
      <c r="H7" s="113"/>
      <c r="I7" s="113"/>
      <c r="J7" s="113"/>
      <c r="K7" s="113"/>
    </row>
    <row r="8" spans="1:11" s="141" customFormat="1" ht="15">
      <c r="A8" s="112" t="s">
        <v>127</v>
      </c>
      <c r="B8" s="113"/>
      <c r="C8" s="113"/>
      <c r="D8" s="113"/>
      <c r="E8" s="113"/>
      <c r="F8" s="113"/>
      <c r="G8" s="113"/>
      <c r="H8" s="113"/>
      <c r="I8" s="113"/>
      <c r="J8" s="113"/>
      <c r="K8" s="113"/>
    </row>
    <row r="9" spans="1:11" s="141" customFormat="1" ht="14.25">
      <c r="A9" s="113"/>
      <c r="B9" s="113"/>
      <c r="C9" s="113"/>
      <c r="D9" s="113"/>
      <c r="E9" s="113"/>
      <c r="F9" s="113"/>
      <c r="G9" s="113"/>
      <c r="H9" s="113"/>
      <c r="I9" s="113"/>
      <c r="J9" s="113"/>
      <c r="K9" s="113"/>
    </row>
    <row r="10" spans="1:11" s="141" customFormat="1" ht="42.75" customHeight="1">
      <c r="A10" s="170" t="s">
        <v>98</v>
      </c>
      <c r="B10" s="170"/>
      <c r="C10" s="170"/>
      <c r="D10" s="170"/>
      <c r="E10" s="170"/>
      <c r="F10" s="170"/>
      <c r="G10" s="170"/>
      <c r="H10" s="170"/>
      <c r="I10" s="170"/>
      <c r="J10" s="170"/>
      <c r="K10" s="170"/>
    </row>
    <row r="11" spans="1:11" s="141" customFormat="1" ht="74.25" customHeight="1">
      <c r="A11" s="170" t="s">
        <v>100</v>
      </c>
      <c r="B11" s="170"/>
      <c r="C11" s="170"/>
      <c r="D11" s="170"/>
      <c r="E11" s="170"/>
      <c r="F11" s="170"/>
      <c r="G11" s="170"/>
      <c r="H11" s="170"/>
      <c r="I11" s="170"/>
      <c r="J11" s="170"/>
      <c r="K11" s="170"/>
    </row>
    <row r="12" spans="1:11" s="141" customFormat="1" ht="26.25" customHeight="1">
      <c r="A12" s="170" t="s">
        <v>101</v>
      </c>
      <c r="B12" s="170"/>
      <c r="C12" s="170"/>
      <c r="D12" s="170"/>
      <c r="E12" s="170"/>
      <c r="F12" s="170"/>
      <c r="G12" s="170"/>
      <c r="H12" s="170"/>
      <c r="I12" s="170"/>
      <c r="J12" s="170"/>
      <c r="K12" s="170"/>
    </row>
    <row r="13" spans="1:11" s="141" customFormat="1" ht="18" customHeight="1">
      <c r="A13" s="176" t="s">
        <v>117</v>
      </c>
      <c r="B13" s="177"/>
      <c r="C13" s="177"/>
      <c r="D13" s="177"/>
      <c r="E13" s="177"/>
      <c r="F13" s="177"/>
      <c r="G13" s="177"/>
      <c r="H13" s="177"/>
      <c r="I13" s="177"/>
      <c r="J13" s="177"/>
      <c r="K13" s="178"/>
    </row>
    <row r="14" spans="1:11" s="141" customFormat="1" ht="126.75" customHeight="1">
      <c r="A14" s="171" t="s">
        <v>240</v>
      </c>
      <c r="B14" s="172"/>
      <c r="C14" s="172"/>
      <c r="D14" s="172"/>
      <c r="E14" s="172"/>
      <c r="F14" s="172"/>
      <c r="G14" s="172"/>
      <c r="H14" s="172"/>
      <c r="I14" s="173"/>
      <c r="J14" s="173"/>
      <c r="K14" s="174"/>
    </row>
    <row r="15" spans="1:11" s="141" customFormat="1" ht="90" customHeight="1">
      <c r="A15" s="172" t="s">
        <v>241</v>
      </c>
      <c r="B15" s="172"/>
      <c r="C15" s="172"/>
      <c r="D15" s="172"/>
      <c r="E15" s="172"/>
      <c r="F15" s="172"/>
      <c r="G15" s="172"/>
      <c r="H15" s="172"/>
      <c r="I15" s="115"/>
      <c r="J15" s="115"/>
      <c r="K15" s="126"/>
    </row>
    <row r="16" spans="1:11" s="141" customFormat="1" ht="18" customHeight="1">
      <c r="A16" s="176" t="s">
        <v>118</v>
      </c>
      <c r="B16" s="177"/>
      <c r="C16" s="177"/>
      <c r="D16" s="177"/>
      <c r="E16" s="177"/>
      <c r="F16" s="177"/>
      <c r="G16" s="177"/>
      <c r="H16" s="177"/>
      <c r="I16" s="177"/>
      <c r="J16" s="177"/>
      <c r="K16" s="178"/>
    </row>
    <row r="17" spans="1:11" s="141" customFormat="1" ht="176.25" customHeight="1">
      <c r="A17" s="175" t="s">
        <v>242</v>
      </c>
      <c r="B17" s="173"/>
      <c r="C17" s="173"/>
      <c r="D17" s="173"/>
      <c r="E17" s="173"/>
      <c r="F17" s="173"/>
      <c r="G17" s="173"/>
      <c r="H17" s="173"/>
      <c r="I17" s="173"/>
      <c r="J17" s="173"/>
      <c r="K17" s="174"/>
    </row>
    <row r="18" spans="1:11" s="141" customFormat="1" ht="14.25">
      <c r="A18" s="117"/>
      <c r="B18" s="117"/>
      <c r="C18" s="117"/>
      <c r="D18" s="117"/>
      <c r="E18" s="117"/>
      <c r="F18" s="117"/>
      <c r="G18" s="117"/>
      <c r="H18" s="117"/>
      <c r="I18" s="117"/>
      <c r="J18" s="117"/>
      <c r="K18" s="117"/>
    </row>
    <row r="19" spans="1:11" s="141" customFormat="1" ht="14.25">
      <c r="A19" s="117"/>
      <c r="B19" s="117"/>
      <c r="C19" s="117"/>
      <c r="D19" s="117"/>
      <c r="E19" s="117"/>
      <c r="F19" s="117"/>
      <c r="G19" s="117"/>
      <c r="H19" s="117"/>
      <c r="I19" s="117"/>
      <c r="J19" s="117"/>
      <c r="K19" s="117"/>
    </row>
    <row r="20" spans="1:11" s="141" customFormat="1" ht="14.25">
      <c r="A20" s="117"/>
      <c r="B20" s="117"/>
      <c r="C20" s="117"/>
      <c r="D20" s="117"/>
      <c r="E20" s="117"/>
      <c r="F20" s="117"/>
      <c r="G20" s="117"/>
      <c r="H20" s="117"/>
      <c r="I20" s="117"/>
      <c r="J20" s="117"/>
      <c r="K20" s="117"/>
    </row>
    <row r="21" spans="1:11" s="141" customFormat="1" ht="14.25">
      <c r="A21" s="169"/>
      <c r="B21" s="169"/>
      <c r="C21" s="169"/>
      <c r="D21" s="169"/>
      <c r="E21" s="169"/>
      <c r="F21" s="169"/>
      <c r="G21" s="169"/>
      <c r="H21" s="169"/>
      <c r="I21" s="117"/>
      <c r="J21" s="117"/>
      <c r="K21" s="117"/>
    </row>
    <row r="22" spans="1:11" s="141" customFormat="1" ht="14.25">
      <c r="A22" s="169"/>
      <c r="B22" s="169"/>
      <c r="C22" s="169"/>
      <c r="D22" s="169"/>
      <c r="E22" s="169"/>
      <c r="F22" s="169"/>
      <c r="G22" s="169"/>
      <c r="H22" s="169"/>
      <c r="I22" s="117"/>
      <c r="J22" s="117"/>
      <c r="K22" s="117"/>
    </row>
    <row r="23" spans="1:11" s="141" customFormat="1" ht="14.25">
      <c r="A23" s="117"/>
      <c r="B23" s="117"/>
      <c r="C23" s="117"/>
      <c r="D23" s="117"/>
      <c r="E23" s="117"/>
      <c r="F23" s="117"/>
      <c r="G23" s="117"/>
      <c r="H23" s="117"/>
      <c r="I23" s="117"/>
      <c r="J23" s="117"/>
      <c r="K23" s="117"/>
    </row>
    <row r="35" s="141" customFormat="1" ht="14.25"/>
    <row r="36" s="141" customFormat="1" ht="14.25"/>
    <row r="37" s="141" customFormat="1" ht="14.25"/>
    <row r="38" s="141" customFormat="1" ht="14.25"/>
    <row r="39" s="141" customFormat="1" ht="14.25"/>
    <row r="40" s="141" customFormat="1" ht="14.25"/>
    <row r="41" s="141" customFormat="1" ht="14.25"/>
    <row r="42" s="141" customFormat="1" ht="14.25"/>
    <row r="43" s="141" customFormat="1" ht="14.25"/>
    <row r="44" s="141" customFormat="1" ht="14.25"/>
    <row r="45" s="141" customFormat="1" ht="14.25"/>
    <row r="46" s="141" customFormat="1" ht="14.25"/>
    <row r="47" s="141" customFormat="1" ht="14.25"/>
    <row r="48" s="141" customFormat="1" ht="14.25"/>
    <row r="49" s="141" customFormat="1" ht="14.25"/>
    <row r="50" s="141" customFormat="1" ht="14.25"/>
    <row r="51" s="141" customFormat="1" ht="14.25"/>
    <row r="52" s="141" customFormat="1" ht="14.25"/>
    <row r="53" s="141" customFormat="1" ht="14.25"/>
    <row r="54" s="141" customFormat="1" ht="14.25"/>
    <row r="55" s="141" customFormat="1" ht="14.25"/>
    <row r="56" s="141" customFormat="1" ht="14.25"/>
    <row r="57" s="141" customFormat="1" ht="14.25"/>
    <row r="58" s="141" customFormat="1" ht="14.25"/>
    <row r="59" s="141" customFormat="1" ht="14.25"/>
    <row r="60" s="141" customFormat="1" ht="14.25"/>
    <row r="61" s="141" customFormat="1" ht="14.25"/>
    <row r="62" s="141" customFormat="1" ht="14.25"/>
    <row r="63" s="141" customFormat="1" ht="14.25"/>
    <row r="64" s="141" customFormat="1" ht="14.25"/>
    <row r="65" s="141" customFormat="1" ht="14.25"/>
    <row r="66" s="141" customFormat="1" ht="14.25"/>
    <row r="67" s="141" customFormat="1" ht="14.25"/>
    <row r="68" s="141" customFormat="1" ht="14.25"/>
    <row r="69" s="141" customFormat="1" ht="14.25"/>
    <row r="70" s="141" customFormat="1" ht="14.25"/>
    <row r="71" s="141" customFormat="1" ht="14.25"/>
    <row r="72" s="141" customFormat="1" ht="14.25"/>
    <row r="73" s="141" customFormat="1" ht="14.25"/>
    <row r="74" s="141" customFormat="1" ht="14.25"/>
    <row r="75" s="141" customFormat="1" ht="14.25"/>
    <row r="76" s="141" customFormat="1" ht="14.25"/>
    <row r="77" s="141" customFormat="1" ht="14.25"/>
    <row r="78" s="141" customFormat="1" ht="14.25"/>
    <row r="79" s="141" customFormat="1" ht="14.25"/>
    <row r="80" s="141" customFormat="1" ht="14.25"/>
    <row r="81" s="141" customFormat="1" ht="14.25"/>
    <row r="82" s="141" customFormat="1" ht="14.25"/>
    <row r="83" s="141" customFormat="1" ht="14.25"/>
    <row r="84" s="141" customFormat="1" ht="14.25"/>
    <row r="85" s="141" customFormat="1" ht="14.25"/>
    <row r="86" s="141" customFormat="1" ht="14.25"/>
    <row r="87" s="141" customFormat="1" ht="14.25"/>
    <row r="88" s="141" customFormat="1" ht="14.25"/>
    <row r="89" s="141" customFormat="1" ht="14.25"/>
    <row r="90" s="141" customFormat="1" ht="14.25"/>
    <row r="91" s="141" customFormat="1" ht="14.25"/>
    <row r="92" s="141" customFormat="1" ht="14.25"/>
    <row r="93" s="141" customFormat="1" ht="14.25"/>
    <row r="94" s="141" customFormat="1" ht="14.25"/>
    <row r="95" s="141" customFormat="1" ht="14.25"/>
    <row r="96" s="141" customFormat="1" ht="14.25"/>
    <row r="97" s="141" customFormat="1" ht="14.25"/>
    <row r="98" s="141" customFormat="1" ht="14.25"/>
    <row r="99" s="141" customFormat="1" ht="14.25"/>
    <row r="100" s="141" customFormat="1" ht="14.25"/>
    <row r="101" s="141" customFormat="1" ht="14.25"/>
    <row r="102" s="141" customFormat="1" ht="14.25"/>
    <row r="103" s="141" customFormat="1" ht="14.25"/>
    <row r="104" s="141" customFormat="1" ht="14.25"/>
    <row r="105" s="141" customFormat="1" ht="14.25"/>
    <row r="106" s="141" customFormat="1" ht="14.25"/>
    <row r="107" s="141" customFormat="1" ht="14.25"/>
    <row r="108" s="141" customFormat="1" ht="14.25"/>
    <row r="109" s="141" customFormat="1" ht="14.25"/>
    <row r="110" s="141" customFormat="1" ht="14.25"/>
    <row r="111" s="141" customFormat="1" ht="14.25"/>
    <row r="112" s="141" customFormat="1" ht="14.25"/>
    <row r="113" s="141" customFormat="1" ht="14.25"/>
    <row r="114" s="141" customFormat="1" ht="14.25"/>
    <row r="115" s="141" customFormat="1" ht="14.25"/>
    <row r="116" s="141" customFormat="1" ht="14.25"/>
    <row r="117" s="141" customFormat="1" ht="14.25"/>
    <row r="118" s="141" customFormat="1" ht="14.25"/>
    <row r="119" s="141" customFormat="1" ht="14.25"/>
    <row r="120" s="141" customFormat="1" ht="14.25"/>
    <row r="121" s="141" customFormat="1" ht="14.25"/>
    <row r="122" s="141" customFormat="1" ht="14.25"/>
    <row r="123" s="141" customFormat="1" ht="14.25"/>
    <row r="124" s="141" customFormat="1" ht="14.25"/>
    <row r="125" s="141" customFormat="1" ht="14.25"/>
    <row r="126" s="141" customFormat="1" ht="14.25"/>
    <row r="127" s="141" customFormat="1" ht="14.25"/>
    <row r="128" s="141" customFormat="1" ht="14.25"/>
    <row r="129" s="141" customFormat="1" ht="14.25"/>
    <row r="130" s="141" customFormat="1" ht="14.25"/>
    <row r="131" s="141" customFormat="1" ht="14.25"/>
    <row r="132" s="141" customFormat="1" ht="14.25"/>
    <row r="133" s="141" customFormat="1" ht="14.25"/>
    <row r="134" s="141" customFormat="1" ht="14.25"/>
    <row r="135" s="141" customFormat="1" ht="14.25"/>
    <row r="136" s="141" customFormat="1" ht="14.25"/>
    <row r="137" s="141" customFormat="1" ht="14.25"/>
    <row r="138" s="141" customFormat="1" ht="14.25"/>
    <row r="139" s="141" customFormat="1" ht="14.25"/>
    <row r="140" s="141" customFormat="1" ht="14.25"/>
    <row r="141" s="141" customFormat="1" ht="14.25"/>
    <row r="142" s="141" customFormat="1" ht="14.25"/>
  </sheetData>
  <sheetProtection password="C666" sheet="1"/>
  <mergeCells count="9">
    <mergeCell ref="A21:H22"/>
    <mergeCell ref="A10:K10"/>
    <mergeCell ref="A11:K11"/>
    <mergeCell ref="A14:K14"/>
    <mergeCell ref="A17:K17"/>
    <mergeCell ref="A12:K12"/>
    <mergeCell ref="A13:K13"/>
    <mergeCell ref="A16:K16"/>
    <mergeCell ref="A15:H15"/>
  </mergeCells>
  <printOptions horizontalCentered="1"/>
  <pageMargins left="0.3937007874015748" right="0" top="0.984251968503937" bottom="0" header="0" footer="0"/>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43">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s>
  <sheetData>
    <row r="1" spans="1:10" s="1" customFormat="1" ht="11.25">
      <c r="A1" s="24" t="s">
        <v>152</v>
      </c>
      <c r="C1" s="25"/>
      <c r="D1" s="76"/>
      <c r="E1" s="74"/>
      <c r="F1" s="25"/>
      <c r="G1" s="25"/>
      <c r="H1" s="25"/>
      <c r="I1" s="25"/>
      <c r="J1" s="25"/>
    </row>
    <row r="2" spans="1:10" s="1" customFormat="1" ht="15">
      <c r="A2" s="112" t="s">
        <v>26</v>
      </c>
      <c r="C2" s="25"/>
      <c r="D2" s="76"/>
      <c r="E2" s="74"/>
      <c r="F2" s="25"/>
      <c r="G2" s="25"/>
      <c r="H2" s="25"/>
      <c r="I2" s="25"/>
      <c r="J2" s="25"/>
    </row>
    <row r="3" spans="1:26" s="1" customFormat="1" ht="11.25">
      <c r="A3" s="26"/>
      <c r="C3" s="25"/>
      <c r="D3" s="76"/>
      <c r="E3" s="74"/>
      <c r="F3" s="25"/>
      <c r="G3" s="25"/>
      <c r="H3" s="25"/>
      <c r="I3" s="25"/>
      <c r="J3" s="25"/>
      <c r="Z3" s="74"/>
    </row>
    <row r="4" spans="1:27" s="2" customFormat="1" ht="15.75">
      <c r="A4" s="154" t="s">
        <v>135</v>
      </c>
      <c r="C4" s="28"/>
      <c r="D4" s="36"/>
      <c r="E4" s="77"/>
      <c r="F4"/>
      <c r="G4"/>
      <c r="H4"/>
      <c r="I4"/>
      <c r="J4"/>
      <c r="K4"/>
      <c r="Z4" s="36" t="s">
        <v>160</v>
      </c>
      <c r="AA4"/>
    </row>
    <row r="5" spans="1:26" ht="37.5" customHeight="1">
      <c r="A5" s="181" t="s">
        <v>223</v>
      </c>
      <c r="B5" s="182"/>
      <c r="C5" s="182"/>
      <c r="D5" s="182"/>
      <c r="E5" s="183"/>
      <c r="Z5" s="36"/>
    </row>
    <row r="6" spans="1:26" ht="12.75">
      <c r="A6" s="157"/>
      <c r="B6" s="157"/>
      <c r="C6" s="157"/>
      <c r="D6" s="157"/>
      <c r="E6" s="157"/>
      <c r="Z6" s="36"/>
    </row>
    <row r="7" spans="1:26" ht="12.75">
      <c r="A7" s="29"/>
      <c r="B7" s="30"/>
      <c r="C7" s="30"/>
      <c r="D7" s="47"/>
      <c r="E7" s="48"/>
      <c r="Z7" s="36" t="s">
        <v>162</v>
      </c>
    </row>
    <row r="8" spans="1:26" s="2" customFormat="1" ht="15">
      <c r="A8" s="31"/>
      <c r="B8" s="155" t="s">
        <v>155</v>
      </c>
      <c r="C8" s="156" t="s">
        <v>194</v>
      </c>
      <c r="D8" s="153" t="str">
        <f>IF(COUNTA(D11:D15)=0,"PENDIENTE",IF(COUNTA(D11:D15)&gt;1,"VERIFICAR","SELECCIONADA"))</f>
        <v>PENDIENTE</v>
      </c>
      <c r="E8" s="79"/>
      <c r="F8"/>
      <c r="K8"/>
      <c r="Z8" s="77" t="s">
        <v>163</v>
      </c>
    </row>
    <row r="9" spans="1:15" s="2" customFormat="1" ht="33" customHeight="1">
      <c r="A9" s="31"/>
      <c r="B9" s="153" t="s">
        <v>285</v>
      </c>
      <c r="C9" s="158" t="s">
        <v>8</v>
      </c>
      <c r="D9" s="153" t="str">
        <f>IF(COUNTA(D11:D15)=0,"Seleccionar una opción abajo",IF(COUNTA(D11:D15)&gt;1,COUNTA(D11:D15),IF(COUNTA(D11)=1,"A",IF(COUNTA(D12)=1,"B",IF(COUNTA(D13)=1,"C",IF(COUNTA(D14)=1,"D","E"))))))</f>
        <v>Seleccionar una opción abajo</v>
      </c>
      <c r="E9" s="79"/>
      <c r="F9"/>
      <c r="G9" s="2" t="s">
        <v>284</v>
      </c>
      <c r="O9"/>
    </row>
    <row r="10" spans="1:6" s="2" customFormat="1" ht="22.5">
      <c r="A10" s="31"/>
      <c r="B10" s="153" t="s">
        <v>283</v>
      </c>
      <c r="C10" s="75" t="s">
        <v>282</v>
      </c>
      <c r="D10" s="153" t="str">
        <f>IF(COUNTA(D11:D15)=0,"Colocar una X",IF(COUNTA(D11:D15)&gt;1,"Error","Contestada"))</f>
        <v>Colocar una X</v>
      </c>
      <c r="E10" s="79"/>
      <c r="F10"/>
    </row>
    <row r="11" spans="1:5" ht="56.25">
      <c r="A11" s="32"/>
      <c r="B11" s="80" t="s">
        <v>277</v>
      </c>
      <c r="C11" s="5" t="str">
        <f>Enunciados!E14</f>
        <v>- Existe un limitado compromiso por parte de algunas autoridades institucionales (jerarca y titulares subordinados) con respecto al control interno institucional.
- El control interno es entendido de diferentes maneras por el jerarca y los titulares subordinados.
- Las regulaciones sobre control interno son establecidas de manera aislada por los titulares subordinados, en relación con los asuntos que consideran sensibles.</v>
      </c>
      <c r="D11" s="153"/>
      <c r="E11" s="79"/>
    </row>
    <row r="12" spans="1:5" ht="67.5">
      <c r="A12" s="32"/>
      <c r="B12" s="80" t="s">
        <v>278</v>
      </c>
      <c r="C12" s="5" t="str">
        <f>Enunciados!F14</f>
        <v>-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v>
      </c>
      <c r="D12" s="153"/>
      <c r="E12" s="79"/>
    </row>
    <row r="13" spans="1:5" ht="78.75">
      <c r="A13" s="32"/>
      <c r="B13" s="80" t="s">
        <v>279</v>
      </c>
      <c r="C13" s="5" t="str">
        <f>Enunciados!G14</f>
        <v>-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v>
      </c>
      <c r="D13" s="153"/>
      <c r="E13" s="79"/>
    </row>
    <row r="14" spans="1:5" ht="78.75">
      <c r="A14" s="32"/>
      <c r="B14" s="80" t="s">
        <v>280</v>
      </c>
      <c r="C14" s="5" t="str">
        <f>Enunciados!H14</f>
        <v>- El jerarca y los titulares subordinados ejercen liderazgo en el fortalecimiento constante del sistema de control interno.
- Los funcionarios asumen su responsabilidad por el cumplimiento del control interno en sus actividades cotidianas y contribuyen al fortalecimiento de este.
- Las regulaciones institucionales para el funcionamiento y el fortalecimiento del sistema de control interno han sido divulgadas entre los funcionarios correspondientes.
</v>
      </c>
      <c r="D14" s="153"/>
      <c r="E14" s="79"/>
    </row>
    <row r="15" spans="1:15" ht="59.25" customHeight="1">
      <c r="A15" s="32"/>
      <c r="B15" s="80" t="s">
        <v>281</v>
      </c>
      <c r="C15" s="5" t="str">
        <f>Enunciados!I14</f>
        <v>- Se realizan actividades para promover la generación e implementación de  iniciativas innovadoras y proactivas en relación con el sistema de control interno institucional.
- Los funcionarios tienen una actitud proactiva respecto del mejoramiento constante del control interno, mediante aportes que agregan efectividad a dicho sistema y valor a la gestión institucional.
- Se cuenta con mecanismos que permiten la evaluación y el fortalecimiento constantes del sistema de control interno institucional.</v>
      </c>
      <c r="D15" s="153"/>
      <c r="E15" s="79"/>
      <c r="G15" s="2"/>
      <c r="H15" s="2"/>
      <c r="I15" s="2"/>
      <c r="J15" s="2"/>
      <c r="L15" s="2"/>
      <c r="M15" s="2"/>
      <c r="N15" s="2"/>
      <c r="O15" s="2"/>
    </row>
    <row r="16" spans="1:15" ht="12.75" customHeight="1">
      <c r="A16" s="32"/>
      <c r="B16" s="179" t="str">
        <f>IF(D16="PENDIENTE","SELECCIONAR UNA OPCION",IF(D16="VERIFICAR","HAY MAS DE UNA SELECCIÓN","CONTINUAR"))</f>
        <v>SELECCIONAR UNA OPCION</v>
      </c>
      <c r="C16" s="180"/>
      <c r="D16" s="153" t="str">
        <f>D8</f>
        <v>PENDIENTE</v>
      </c>
      <c r="E16" s="79"/>
      <c r="G16" s="2"/>
      <c r="H16" s="2"/>
      <c r="I16" s="2"/>
      <c r="J16" s="2"/>
      <c r="L16" s="2"/>
      <c r="M16" s="2"/>
      <c r="N16" s="2"/>
      <c r="O16" s="2"/>
    </row>
    <row r="17" spans="1:15" ht="12.75">
      <c r="A17" s="32"/>
      <c r="B17" s="33"/>
      <c r="C17" s="33"/>
      <c r="D17" s="51"/>
      <c r="E17" s="50"/>
      <c r="G17" s="2"/>
      <c r="H17" s="2"/>
      <c r="I17" s="2"/>
      <c r="J17" s="2"/>
      <c r="L17" s="2"/>
      <c r="M17" s="2"/>
      <c r="N17" s="2"/>
      <c r="O17" s="2"/>
    </row>
    <row r="18" spans="1:11" s="2" customFormat="1" ht="15">
      <c r="A18" s="31"/>
      <c r="B18" s="155" t="s">
        <v>156</v>
      </c>
      <c r="C18" s="156" t="s">
        <v>180</v>
      </c>
      <c r="D18" s="153" t="str">
        <f>IF(COUNTA(D21:D25)=0,"PENDIENTE",IF(COUNTA(D21:D25)&gt;1,"VERIFICAR","SELECCIONADA"))</f>
        <v>PENDIENTE</v>
      </c>
      <c r="E18" s="79"/>
      <c r="F18"/>
      <c r="K18"/>
    </row>
    <row r="19" spans="1:15" s="2" customFormat="1" ht="33.75">
      <c r="A19" s="31"/>
      <c r="B19" s="153" t="s">
        <v>285</v>
      </c>
      <c r="C19" s="158" t="s">
        <v>11</v>
      </c>
      <c r="D19" s="153" t="str">
        <f>IF(COUNTA(D21:D25)=0,"Seleccionar una opción abajo",IF(COUNTA(D21:D25)&gt;1,COUNTA(D21:D25),IF(COUNTA(D21)=1,"A",IF(COUNTA(D22)=1,"B",IF(COUNTA(D23)=1,"C",IF(COUNTA(D24)=1,"D","E"))))))</f>
        <v>Seleccionar una opción abajo</v>
      </c>
      <c r="E19" s="79"/>
      <c r="F19"/>
      <c r="O19"/>
    </row>
    <row r="20" spans="1:15" s="2" customFormat="1" ht="22.5">
      <c r="A20" s="31"/>
      <c r="B20" s="153" t="s">
        <v>283</v>
      </c>
      <c r="C20" s="75" t="s">
        <v>282</v>
      </c>
      <c r="D20" s="153" t="str">
        <f>IF(COUNTA(D21:D25)=0,"Colocar una X",IF(COUNTA(D21:D25)&gt;1,"Error","Contestada"))</f>
        <v>Colocar una X</v>
      </c>
      <c r="E20" s="79"/>
      <c r="F20"/>
      <c r="K20"/>
      <c r="L20"/>
      <c r="M20"/>
      <c r="N20"/>
      <c r="O20"/>
    </row>
    <row r="21" spans="1:5" ht="45">
      <c r="A21" s="32"/>
      <c r="B21" s="80" t="s">
        <v>277</v>
      </c>
      <c r="C21" s="5" t="str">
        <f>Enunciados!E15</f>
        <v>- La ética es percibida por los funcionarios de la institución como un comportamiento correcto, de acuerdo con sus creencias y valores.
-  Los funcionarios de la institución reconocen la importancia de algunos valores institucionales.
- La ética es considerada como una responsabilidad  de las autoridades institucionales.</v>
      </c>
      <c r="D21" s="153"/>
      <c r="E21" s="79"/>
    </row>
    <row r="22" spans="1:5" ht="87" customHeight="1">
      <c r="A22" s="32"/>
      <c r="B22" s="80" t="s">
        <v>278</v>
      </c>
      <c r="C22" s="5" t="str">
        <f>Enunciados!F15</f>
        <v>-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v>
      </c>
      <c r="D22" s="153"/>
      <c r="E22" s="79"/>
    </row>
    <row r="23" spans="1:5" ht="71.25" customHeight="1">
      <c r="A23" s="32"/>
      <c r="B23" s="80" t="s">
        <v>279</v>
      </c>
      <c r="C23" s="5" t="str">
        <f>Enunciados!G15</f>
        <v>- Se están planificando y realizando actividades de divulgación para lograr un conocimiento generalizado de los factores formales de la ética vigentes en la organización.
- Se han establecido y fortalecido los factores formales de la ética, a saber: declaración de visión, misión, valores, código de ética u otros similares; así también los referidos al clima organizacional, valores compartidos, creencias y otros factores que se dan de manera informal en la institución.
- Se ha incoporado la ética en los sistemas de gestión de mayor impacto institucional y con mayor riesgo de actos de corrupción.</v>
      </c>
      <c r="D23" s="153"/>
      <c r="E23" s="79"/>
    </row>
    <row r="24" spans="1:5" ht="67.5">
      <c r="A24" s="32"/>
      <c r="B24" s="80" t="s">
        <v>280</v>
      </c>
      <c r="C24" s="5" t="str">
        <f>Enunciados!H15</f>
        <v>- Todos los funcionarios de la institución conocen la visión, misión, valores, código de ética y demás elementos que oficialmente, por medio de las autoridades competentes, se han instaurado en la entidad.
- El jerarca y los titulares subordinados sistemáticamente fortalecen y divulgan todo los elementos relacionados con la ética institucional.
- La ética es una consideración funadamental en el funcionamiento de los sistemas de gestión de toda la institución.</v>
      </c>
      <c r="D24" s="153"/>
      <c r="E24" s="79"/>
    </row>
    <row r="25" spans="1:15" ht="82.5" customHeight="1">
      <c r="A25" s="32"/>
      <c r="B25" s="80" t="s">
        <v>281</v>
      </c>
      <c r="C25" s="56" t="str">
        <f>Enunciados!I15</f>
        <v>- Todos los funcionarios de la institución asumen con plena conciencia las responsabilidades éticas en todos sus ámbitos de acción.
- El jerarca y los titulares subordinados son líderes y ejemplo respecto e la ética institucional.
- Se han instaurado mecanismos que promueven el constante compromiso y fortalecimiento de la ética institucional, así como la anticipación de condiciones que le afefcten y la generación de iniciativas innovadoras.</v>
      </c>
      <c r="D25" s="153"/>
      <c r="E25" s="79"/>
      <c r="G25" s="2"/>
      <c r="H25" s="2"/>
      <c r="I25" s="2"/>
      <c r="J25" s="2"/>
      <c r="L25" s="2"/>
      <c r="M25" s="2"/>
      <c r="N25" s="2"/>
      <c r="O25" s="2"/>
    </row>
    <row r="26" spans="1:15" ht="12.75" customHeight="1">
      <c r="A26" s="32"/>
      <c r="B26" s="179" t="str">
        <f>IF(D26="PENDIENTE","SELECCIONAR UNA OPCION",IF(D26="VERIFICAR","HAY MAS DE UNA SELECCIÓN","CONTINUAR"))</f>
        <v>SELECCIONAR UNA OPCION</v>
      </c>
      <c r="C26" s="180"/>
      <c r="D26" s="153" t="str">
        <f>D18</f>
        <v>PENDIENTE</v>
      </c>
      <c r="E26" s="79"/>
      <c r="G26" s="2"/>
      <c r="H26" s="2"/>
      <c r="I26" s="2"/>
      <c r="J26" s="2"/>
      <c r="L26" s="2"/>
      <c r="M26" s="2"/>
      <c r="N26" s="2"/>
      <c r="O26" s="2"/>
    </row>
    <row r="27" spans="1:15" ht="12.75">
      <c r="A27" s="32"/>
      <c r="B27" s="33"/>
      <c r="C27" s="33"/>
      <c r="D27" s="51"/>
      <c r="E27" s="50"/>
      <c r="G27" s="2"/>
      <c r="H27" s="2"/>
      <c r="I27" s="2"/>
      <c r="J27" s="2"/>
      <c r="L27" s="2"/>
      <c r="M27" s="2"/>
      <c r="N27" s="2"/>
      <c r="O27" s="2"/>
    </row>
    <row r="28" spans="1:6" s="2" customFormat="1" ht="15">
      <c r="A28" s="31"/>
      <c r="B28" s="155" t="s">
        <v>164</v>
      </c>
      <c r="C28" s="156" t="s">
        <v>181</v>
      </c>
      <c r="D28" s="153" t="str">
        <f>IF(COUNTA(D31:D35)=0,"PENDIENTE",IF(COUNTA(D31:D35)&gt;1,"VERIFICAR","SELECCIONADA"))</f>
        <v>PENDIENTE</v>
      </c>
      <c r="E28" s="79"/>
      <c r="F28"/>
    </row>
    <row r="29" spans="1:14" s="2" customFormat="1" ht="33.75">
      <c r="A29" s="31"/>
      <c r="B29" s="153" t="s">
        <v>285</v>
      </c>
      <c r="C29" s="158" t="s">
        <v>76</v>
      </c>
      <c r="D29" s="153" t="str">
        <f>IF(COUNTA(D31:D35)=0,"Seleccionar una opción abajo",IF(COUNTA(D31:D35)&gt;1,COUNTA(D31:D35),IF(COUNTA(D31)=1,"A",IF(COUNTA(D32)=1,"B",IF(COUNTA(D33)=1,"C",IF(COUNTA(D34)=1,"D","E"))))))</f>
        <v>Seleccionar una opción abajo</v>
      </c>
      <c r="E29" s="79"/>
      <c r="F29"/>
      <c r="J29" s="55"/>
      <c r="K29" s="55"/>
      <c r="L29" s="55"/>
      <c r="M29" s="55"/>
      <c r="N29" s="55"/>
    </row>
    <row r="30" spans="1:15" s="2" customFormat="1" ht="24.75" customHeight="1">
      <c r="A30" s="31"/>
      <c r="B30" s="153" t="s">
        <v>283</v>
      </c>
      <c r="C30" s="75" t="s">
        <v>282</v>
      </c>
      <c r="D30" s="153" t="str">
        <f>IF(COUNTA(D31:D35)=0,"Colocar una X",IF(COUNTA(D31:D35)&gt;1,"Error","Contestada"))</f>
        <v>Colocar una X</v>
      </c>
      <c r="E30" s="79"/>
      <c r="F30"/>
      <c r="G30"/>
      <c r="H30"/>
      <c r="I30"/>
      <c r="J30"/>
      <c r="K30"/>
      <c r="L30"/>
      <c r="M30"/>
      <c r="N30"/>
      <c r="O30"/>
    </row>
    <row r="31" spans="1:5" ht="48.75" customHeight="1">
      <c r="A31" s="32"/>
      <c r="B31" s="80" t="s">
        <v>277</v>
      </c>
      <c r="C31" s="5" t="str">
        <f>Enunciados!E16</f>
        <v>- Sólo una parte del personal posee los requisitos necesarios para el desempeño de las responsabilidades encomendadas.
- La administración de recursos humanos se circunscribe a labores de contratación y remuneración del personal.</v>
      </c>
      <c r="D31" s="153"/>
      <c r="E31" s="79"/>
    </row>
    <row r="32" spans="1:5" ht="56.25">
      <c r="A32" s="32"/>
      <c r="B32" s="80" t="s">
        <v>278</v>
      </c>
      <c r="C32" s="5" t="str">
        <f>Enunciados!F16</f>
        <v>-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v>
      </c>
      <c r="D32" s="153"/>
      <c r="E32" s="79"/>
    </row>
    <row r="33" spans="1:5" ht="56.25">
      <c r="A33" s="32"/>
      <c r="B33" s="80" t="s">
        <v>279</v>
      </c>
      <c r="C33" s="5" t="str">
        <f>Enunciados!G16</f>
        <v>-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v>
      </c>
      <c r="D33" s="153"/>
      <c r="E33" s="79"/>
    </row>
    <row r="34" spans="1:5" ht="33.75">
      <c r="A34" s="32"/>
      <c r="B34" s="80" t="s">
        <v>280</v>
      </c>
      <c r="C34" s="5" t="str">
        <f>Enunciados!H16</f>
        <v>- La institución cuenta con un equipo humano que dispone de la actualización y formación continuas, para el desempeño de su cargo, de acuerdo con las necesidades institucionales.
- Los procesos de administración de recursos humanos se evalúan y mejoran de manera continua.</v>
      </c>
      <c r="D34" s="153"/>
      <c r="E34" s="79"/>
    </row>
    <row r="35" spans="1:15" ht="56.25">
      <c r="A35" s="32"/>
      <c r="B35" s="80" t="s">
        <v>281</v>
      </c>
      <c r="C35" s="5" t="str">
        <f>Enunciados!I16</f>
        <v>- La retención y motivación de los funcionarios de la institución muestran niveles que propicien la conservación del capital humano y el logro de objetivos institucionales.
- El jerarca y los titulares subordinados, en conjunto con la unidad de apoyo a la administración de recursos humanos, promueven continuamente el mejoramiento constante de las competencias de todos los funcionarios, de acuerdo con los puestos de trabajo asignados.</v>
      </c>
      <c r="D35" s="153"/>
      <c r="E35" s="79"/>
      <c r="G35" s="2"/>
      <c r="H35" s="2"/>
      <c r="I35" s="2"/>
      <c r="J35" s="2"/>
      <c r="L35" s="2"/>
      <c r="M35" s="2"/>
      <c r="N35" s="2"/>
      <c r="O35" s="2"/>
    </row>
    <row r="36" spans="1:15" ht="12.75" customHeight="1">
      <c r="A36" s="32"/>
      <c r="B36" s="179" t="str">
        <f>IF(D36="PENDIENTE","SELECCIONAR UNA OPCION",IF(D36="VERIFICAR","HAY MAS DE UNA SELECCIÓN","CONTINUAR"))</f>
        <v>SELECCIONAR UNA OPCION</v>
      </c>
      <c r="C36" s="180"/>
      <c r="D36" s="153" t="str">
        <f>D28</f>
        <v>PENDIENTE</v>
      </c>
      <c r="E36" s="79"/>
      <c r="G36" s="2"/>
      <c r="H36" s="2"/>
      <c r="I36" s="2"/>
      <c r="J36" s="2"/>
      <c r="L36" s="2"/>
      <c r="M36" s="2"/>
      <c r="N36" s="2"/>
      <c r="O36" s="2"/>
    </row>
    <row r="37" spans="1:15" ht="12.75">
      <c r="A37" s="32"/>
      <c r="B37" s="33"/>
      <c r="C37" s="33"/>
      <c r="D37" s="51"/>
      <c r="E37" s="50"/>
      <c r="G37" s="2"/>
      <c r="H37" s="2"/>
      <c r="I37" s="2"/>
      <c r="J37" s="2"/>
      <c r="L37" s="2"/>
      <c r="M37" s="2"/>
      <c r="N37" s="2"/>
      <c r="O37" s="2"/>
    </row>
    <row r="38" spans="1:11" s="2" customFormat="1" ht="15">
      <c r="A38" s="31"/>
      <c r="B38" s="155" t="s">
        <v>116</v>
      </c>
      <c r="C38" s="156" t="s">
        <v>177</v>
      </c>
      <c r="D38" s="153" t="str">
        <f>IF(COUNTA(D41:D45)=0,"PENDIENTE",IF(COUNTA(D41:D45)&gt;1,"VERIFICAR","SELECCIONADA"))</f>
        <v>PENDIENTE</v>
      </c>
      <c r="E38" s="79"/>
      <c r="F38"/>
      <c r="K38"/>
    </row>
    <row r="39" spans="1:15" s="2" customFormat="1" ht="45">
      <c r="A39" s="31"/>
      <c r="B39" s="153" t="s">
        <v>285</v>
      </c>
      <c r="C39" s="158" t="s">
        <v>14</v>
      </c>
      <c r="D39" s="153" t="str">
        <f>IF(COUNTA(D41:D45)=0,"Seleccionar una opción abajo",IF(COUNTA(D41:D45)&gt;1,COUNTA(D41:D45),IF(COUNTA(D41)=1,"A",IF(COUNTA(D42)=1,"B",IF(COUNTA(D43)=1,"C",IF(COUNTA(D44)=1,"D","E"))))))</f>
        <v>Seleccionar una opción abajo</v>
      </c>
      <c r="E39" s="79"/>
      <c r="F39"/>
      <c r="G39"/>
      <c r="H39"/>
      <c r="I39"/>
      <c r="J39"/>
      <c r="K39"/>
      <c r="L39"/>
      <c r="M39"/>
      <c r="N39"/>
      <c r="O39"/>
    </row>
    <row r="40" spans="1:15" s="2" customFormat="1" ht="24.75" customHeight="1">
      <c r="A40" s="31"/>
      <c r="B40" s="153" t="s">
        <v>283</v>
      </c>
      <c r="C40" s="75" t="s">
        <v>282</v>
      </c>
      <c r="D40" s="153" t="str">
        <f>IF(COUNTA(D41:D45)=0,"Colocar una X",IF(COUNTA(D41:D45)&gt;1,"Error","Contestada"))</f>
        <v>Colocar una X</v>
      </c>
      <c r="E40" s="79"/>
      <c r="F40"/>
      <c r="G40"/>
      <c r="H40"/>
      <c r="I40"/>
      <c r="J40"/>
      <c r="K40"/>
      <c r="L40"/>
      <c r="M40"/>
      <c r="N40"/>
      <c r="O40"/>
    </row>
    <row r="41" spans="1:5" ht="56.25">
      <c r="A41" s="32"/>
      <c r="B41" s="80" t="s">
        <v>277</v>
      </c>
      <c r="C41" s="5" t="str">
        <f>Enunciados!E17</f>
        <v>- Existe conformidad con la estructura organizacional, pese a que en algunas ocasiones se advierte la necesidad de modificar algunas relaciones de coordinación, autoridad y responsabilidad en procura de una gestión institucional más eficiente.
- La estructura organizacional contempla medidas básicas de control que se expresan de manera limitada en la asignación de autoridad y responsabilidad y la separación de funciones incompatibles.</v>
      </c>
      <c r="D41" s="153"/>
      <c r="E41" s="79"/>
    </row>
    <row r="42" spans="1:5" ht="67.5">
      <c r="A42" s="32"/>
      <c r="B42" s="80" t="s">
        <v>278</v>
      </c>
      <c r="C42" s="5" t="str">
        <f>Enunciados!F17</f>
        <v>-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v>
      </c>
      <c r="D42" s="153"/>
      <c r="E42" s="79"/>
    </row>
    <row r="43" spans="1:5" ht="78.75">
      <c r="A43" s="32"/>
      <c r="B43" s="80" t="s">
        <v>279</v>
      </c>
      <c r="C43" s="5" t="str">
        <f>Enunciados!G17</f>
        <v>-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v>
      </c>
      <c r="D43" s="153"/>
      <c r="E43" s="79"/>
    </row>
    <row r="44" spans="1:5" ht="33.75">
      <c r="A44" s="32"/>
      <c r="B44" s="80" t="s">
        <v>280</v>
      </c>
      <c r="C44" s="5" t="str">
        <f>Enunciados!H17</f>
        <v>- Se cuenta con mecanismos formales para la evaluación periódica de la estructura orgánica.
- El jerarca y los titulares subordinados realizan acciones concretas para implementar cambios en la estructura orgánica para que se convierta en una herramienta eficaz para la gestión.</v>
      </c>
      <c r="D44" s="153"/>
      <c r="E44" s="79"/>
    </row>
    <row r="45" spans="1:5" ht="56.25">
      <c r="A45" s="32"/>
      <c r="B45" s="80" t="s">
        <v>281</v>
      </c>
      <c r="C45" s="5" t="str">
        <f>Enunciados!I17</f>
        <v>- Se evalúa constantemente la efectividad de la estructura como mecanismo para potenciar la gestión y responder efectivamente a los riesgos, y en consecuencia se realizan oportunamente los ajustes pertinentes.
- Se han instaurado mecanismos para promover la generación e implementación de  iniciativas innovadoras y proactivas en relación con la estructura orgánica.</v>
      </c>
      <c r="D45" s="153"/>
      <c r="E45" s="79"/>
    </row>
    <row r="46" spans="1:15" ht="12.75" customHeight="1">
      <c r="A46" s="32"/>
      <c r="B46" s="179" t="str">
        <f>IF(D46="PENDIENTE","SELECCIONAR UNA OPCION",IF(D46="VERIFICAR","HAY MAS DE UNA SELECCIÓN","CONTINUAR"))</f>
        <v>SELECCIONAR UNA OPCION</v>
      </c>
      <c r="C46" s="180"/>
      <c r="D46" s="153" t="str">
        <f>D38</f>
        <v>PENDIENTE</v>
      </c>
      <c r="E46" s="79"/>
      <c r="G46" s="2"/>
      <c r="H46" s="2"/>
      <c r="I46" s="2"/>
      <c r="J46" s="2"/>
      <c r="L46" s="2"/>
      <c r="M46" s="2"/>
      <c r="N46" s="2"/>
      <c r="O46" s="2"/>
    </row>
    <row r="47" spans="1:5" ht="12.75">
      <c r="A47" s="34"/>
      <c r="B47" s="35"/>
      <c r="C47" s="35"/>
      <c r="D47" s="53"/>
      <c r="E47" s="54"/>
    </row>
    <row r="49" ht="12.75" customHeight="1"/>
  </sheetData>
  <sheetProtection password="C666" sheet="1"/>
  <protectedRanges>
    <protectedRange sqref="D41:D45" name="Rango4"/>
    <protectedRange sqref="D31:D35" name="Rango3"/>
    <protectedRange sqref="D21:D25" name="Rango2"/>
    <protectedRange sqref="D11:D15" name="Rango1"/>
  </protectedRanges>
  <mergeCells count="5">
    <mergeCell ref="B46:C46"/>
    <mergeCell ref="A5:E5"/>
    <mergeCell ref="B16:C16"/>
    <mergeCell ref="B26:C26"/>
    <mergeCell ref="B36:C36"/>
  </mergeCells>
  <conditionalFormatting sqref="B29 D19 D29 D39 B39 B19 D9 B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horizontalCentered="1"/>
  <pageMargins left="0.7874015748031497" right="0.7874015748031497" top="0.984251968503937" bottom="0.984251968503937"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49">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 min="6" max="7" width="40.7109375" style="0" customWidth="1"/>
    <col min="9" max="9" width="40.7109375" style="0" customWidth="1"/>
    <col min="10" max="14" width="25.7109375" style="0" customWidth="1"/>
  </cols>
  <sheetData>
    <row r="1" spans="1:10" s="1" customFormat="1" ht="11.25">
      <c r="A1" s="24" t="s">
        <v>152</v>
      </c>
      <c r="C1" s="25"/>
      <c r="D1" s="76"/>
      <c r="E1" s="74"/>
      <c r="F1" s="25"/>
      <c r="G1" s="25"/>
      <c r="H1" s="25"/>
      <c r="I1" s="25"/>
      <c r="J1" s="25"/>
    </row>
    <row r="2" spans="1:10" s="1" customFormat="1" ht="15">
      <c r="A2" s="112" t="s">
        <v>26</v>
      </c>
      <c r="C2" s="25"/>
      <c r="D2" s="76"/>
      <c r="E2" s="74"/>
      <c r="F2" s="25"/>
      <c r="G2" s="25"/>
      <c r="H2" s="25"/>
      <c r="I2" s="25"/>
      <c r="J2" s="25"/>
    </row>
    <row r="3" spans="1:26" s="1" customFormat="1" ht="11.25">
      <c r="A3" s="26"/>
      <c r="C3" s="25"/>
      <c r="D3" s="76"/>
      <c r="E3" s="74"/>
      <c r="F3" s="25"/>
      <c r="G3" s="25"/>
      <c r="H3" s="25"/>
      <c r="I3" s="25"/>
      <c r="J3" s="25"/>
      <c r="Z3" s="74"/>
    </row>
    <row r="4" spans="1:27" s="2" customFormat="1" ht="15.75">
      <c r="A4" s="154" t="s">
        <v>140</v>
      </c>
      <c r="C4" s="28"/>
      <c r="D4" s="36"/>
      <c r="E4" s="77"/>
      <c r="F4"/>
      <c r="G4"/>
      <c r="H4"/>
      <c r="I4"/>
      <c r="J4"/>
      <c r="K4"/>
      <c r="Z4" s="36" t="s">
        <v>160</v>
      </c>
      <c r="AA4"/>
    </row>
    <row r="5" spans="1:26" ht="62.25" customHeight="1">
      <c r="A5" s="181" t="s">
        <v>224</v>
      </c>
      <c r="B5" s="182"/>
      <c r="C5" s="182"/>
      <c r="D5" s="182"/>
      <c r="E5" s="183"/>
      <c r="Z5" s="36"/>
    </row>
    <row r="6" ht="12.75">
      <c r="Z6" s="36" t="s">
        <v>161</v>
      </c>
    </row>
    <row r="7" spans="1:26" ht="12.75">
      <c r="A7" s="29"/>
      <c r="B7" s="30"/>
      <c r="C7" s="30"/>
      <c r="D7" s="47"/>
      <c r="E7" s="48"/>
      <c r="Z7" s="36" t="s">
        <v>162</v>
      </c>
    </row>
    <row r="8" spans="1:26" s="2" customFormat="1" ht="15">
      <c r="A8" s="31"/>
      <c r="B8" s="155" t="s">
        <v>166</v>
      </c>
      <c r="C8" s="156" t="s">
        <v>120</v>
      </c>
      <c r="D8" s="153" t="str">
        <f>IF(COUNTA(D11:D15)=0,"PENDIENTE",IF(COUNTA(D11:D15)&gt;1,"VERIFICAR","SELECCIONADA"))</f>
        <v>PENDIENTE</v>
      </c>
      <c r="E8" s="79"/>
      <c r="Z8" s="77" t="s">
        <v>163</v>
      </c>
    </row>
    <row r="9" spans="1:5" s="2" customFormat="1" ht="45">
      <c r="A9" s="31"/>
      <c r="B9" s="153" t="s">
        <v>285</v>
      </c>
      <c r="C9" s="158" t="s">
        <v>201</v>
      </c>
      <c r="D9" s="153" t="str">
        <f>IF(COUNTA(D11:D15)=0,"Seleccionar una opción abajo",IF(COUNTA(D11:D15)&gt;1,COUNTA(D11:D15),IF(COUNTA(D11)=1,"A",IF(COUNTA(D12)=1,"B",IF(COUNTA(D13)=1,"C",IF(COUNTA(D14)=1,"D","E"))))))</f>
        <v>Seleccionar una opción abajo</v>
      </c>
      <c r="E9" s="79"/>
    </row>
    <row r="10" spans="1:5" s="2" customFormat="1" ht="22.5">
      <c r="A10" s="31"/>
      <c r="B10" s="153" t="s">
        <v>283</v>
      </c>
      <c r="C10" s="75" t="s">
        <v>282</v>
      </c>
      <c r="D10" s="153" t="str">
        <f>IF(COUNTA(D11:D15)=0,"Colocar una X",IF(COUNTA(D11:D15)&gt;1,"Error","Contestada"))</f>
        <v>Colocar una X</v>
      </c>
      <c r="E10" s="79"/>
    </row>
    <row r="11" spans="1:5" ht="78.75">
      <c r="A11" s="32"/>
      <c r="B11" s="80" t="s">
        <v>277</v>
      </c>
      <c r="C11" s="57" t="str">
        <f>Enunciados!E19</f>
        <v>- El riesgo es entendido de diferentes maneras por el jerarca, los titulares subordinados y los demás funcionarios de la institución.
- La conciencia sobre la importancia de llevar a cabo una valoración del riesgo como medio para conducir las operaciones institucionales con eficacia, es apenas incipiente, y se pone de manifiesto sólo en algunas instancias.
- La institución contempla las disposiciones del marco jurídico y técnico en materia de valoración de riesgo, pero no ha etablecido sus propias regulaciones y políticas sobre el particular.</v>
      </c>
      <c r="D11" s="153"/>
      <c r="E11" s="79"/>
    </row>
    <row r="12" spans="1:5" ht="67.5">
      <c r="A12" s="32"/>
      <c r="B12" s="80" t="s">
        <v>278</v>
      </c>
      <c r="C12" s="58" t="str">
        <f>Enunciados!F19</f>
        <v>-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v>
      </c>
      <c r="D12" s="153"/>
      <c r="E12" s="79"/>
    </row>
    <row r="13" spans="1:5" ht="67.5">
      <c r="A13" s="32"/>
      <c r="B13" s="80" t="s">
        <v>279</v>
      </c>
      <c r="C13" s="58" t="str">
        <f>Enunciados!G19</f>
        <v>- El significado del concepto de riesgo es uniforme en toda la institución y ampliamente compartido.
- La institución ha establecido metas específicas sobre los riesgos relevantes. Se determinan los resultados esperados de la valoración del riesgo en tiempo y espacio, los recursos necesarios y sus responsables.
- La política, la estrategia y la normativa de valoración del riesgo, así como los parámetros de aceptabilidad de riesgos, han sido aprobados por el jerarca y divulgados a toda la institución.</v>
      </c>
      <c r="D13" s="153"/>
      <c r="E13" s="79"/>
    </row>
    <row r="14" spans="1:5" ht="78.75">
      <c r="A14" s="32"/>
      <c r="B14" s="80" t="s">
        <v>280</v>
      </c>
      <c r="C14" s="58" t="str">
        <f>Enunciados!H19</f>
        <v>- El significado del concepto de riesgo se actualiza en función de los cambios en El entorno y de la normativa aplicable.
- Se cuenta con mecanismos instaurados para la divulgación oportuna de los cambios en el marco orientador y demás asuntos relacionados con el Sistema Específico de Valoración del Riesgo Institucional.
- La política, la estrategia y la normativa institucionales de valoración de riesgos se actualizan y se ajustan periódicamente de acuerdo con las necesidades de la institución.</v>
      </c>
      <c r="D14" s="153"/>
      <c r="E14" s="79"/>
    </row>
    <row r="15" spans="1:15" ht="101.25">
      <c r="A15" s="32"/>
      <c r="B15" s="80" t="s">
        <v>281</v>
      </c>
      <c r="C15" s="58" t="str">
        <f>Enunciados!I19</f>
        <v>- Se han instaurado procesos para la investigación constante sobre valoración del riesgo y las metodologías correspondientes, y se promueve la generación de iniciativas innovadoras y su implementación.
- La convicción sobre la importancia la valoración de los riesgos ha calado profundamente en el accionar institucional, lo que ha generado una actitud proactiva e investigativa para la mejora constante de los esfuerzos sobre el particular.
- La política, la estrategia y la normativa institucionales de valoración de riesgos se actualizan y se ajustan periódicamente conforme avanza el conocimiento sobre el tema y en procura del aprovechamiento de oportunidades de mejora de la gestión.</v>
      </c>
      <c r="D15" s="153"/>
      <c r="E15" s="79"/>
      <c r="G15" s="2"/>
      <c r="H15" s="2"/>
      <c r="I15" s="2"/>
      <c r="J15" s="2"/>
      <c r="L15" s="2"/>
      <c r="M15" s="2"/>
      <c r="N15" s="2"/>
      <c r="O15" s="2"/>
    </row>
    <row r="16" spans="1:15" ht="12.75">
      <c r="A16" s="32"/>
      <c r="B16" s="179" t="str">
        <f>IF(D16="PENDIENTE","SELECCIONAR UNA OPCION",IF(D16="VERIFICAR","HAY MAS DE UNA SELECCIÓN","CONTINUAR"))</f>
        <v>SELECCIONAR UNA OPCION</v>
      </c>
      <c r="C16" s="180"/>
      <c r="D16" s="153" t="str">
        <f>D8</f>
        <v>PENDIENTE</v>
      </c>
      <c r="E16" s="79"/>
      <c r="G16" s="2"/>
      <c r="H16" s="2"/>
      <c r="I16" s="2"/>
      <c r="J16" s="2"/>
      <c r="L16" s="2"/>
      <c r="M16" s="2"/>
      <c r="N16" s="2"/>
      <c r="O16" s="2"/>
    </row>
    <row r="17" spans="1:15" ht="12.75">
      <c r="A17" s="32"/>
      <c r="B17" s="33"/>
      <c r="C17" s="33"/>
      <c r="D17" s="51"/>
      <c r="E17" s="50"/>
      <c r="J17" s="2"/>
      <c r="L17" s="2"/>
      <c r="M17" s="2"/>
      <c r="N17" s="2"/>
      <c r="O17" s="2"/>
    </row>
    <row r="18" spans="1:9" s="2" customFormat="1" ht="15">
      <c r="A18" s="31"/>
      <c r="B18" s="155" t="s">
        <v>167</v>
      </c>
      <c r="C18" s="156" t="s">
        <v>121</v>
      </c>
      <c r="D18" s="153" t="str">
        <f>IF(COUNTA(D21:D25)=0,"PENDIENTE",IF(COUNTA(D21:D25)&gt;1,"VERIFICAR","SELECCIONADA"))</f>
        <v>PENDIENTE</v>
      </c>
      <c r="E18" s="79"/>
      <c r="F18"/>
      <c r="G18"/>
      <c r="H18"/>
      <c r="I18"/>
    </row>
    <row r="19" spans="1:10" s="2" customFormat="1" ht="33.75">
      <c r="A19" s="31"/>
      <c r="B19" s="153" t="s">
        <v>285</v>
      </c>
      <c r="C19" s="158" t="s">
        <v>203</v>
      </c>
      <c r="D19" s="153" t="str">
        <f>IF(COUNTA(D21:D25)=0,"Seleccionar una opción abajo",IF(COUNTA(D21:D25)&gt;1,COUNTA(D21:D25),IF(COUNTA(D21)=1,"A",IF(COUNTA(D22)=1,"B",IF(COUNTA(D23)=1,"C",IF(COUNTA(D24)=1,"D","E"))))))</f>
        <v>Seleccionar una opción abajo</v>
      </c>
      <c r="E19" s="79"/>
      <c r="J19"/>
    </row>
    <row r="20" spans="1:15" s="2" customFormat="1" ht="22.5">
      <c r="A20" s="31"/>
      <c r="B20" s="153" t="s">
        <v>283</v>
      </c>
      <c r="C20" s="75" t="s">
        <v>282</v>
      </c>
      <c r="D20" s="153" t="str">
        <f>IF(COUNTA(D21:D25)=0,"Colocar una X",IF(COUNTA(D21:D25)&gt;1,"Error","Contestada"))</f>
        <v>Colocar una X</v>
      </c>
      <c r="E20" s="79"/>
      <c r="O20"/>
    </row>
    <row r="21" spans="1:5" ht="33.75">
      <c r="A21" s="32"/>
      <c r="B21" s="80" t="s">
        <v>277</v>
      </c>
      <c r="C21" s="57" t="str">
        <f>Enunciados!E20</f>
        <v>Algunas autoridades institucionales (jerarca y titulares subordinados) administran de manera aislada la información sobre los riesgos que analizan, utilizando los recursos informáticos disponibles en las unidades orgánicas correspondientes.</v>
      </c>
      <c r="D21" s="153"/>
      <c r="E21" s="79"/>
    </row>
    <row r="22" spans="1:5" ht="22.5">
      <c r="A22" s="32"/>
      <c r="B22" s="80" t="s">
        <v>278</v>
      </c>
      <c r="C22" s="57" t="str">
        <f>Enunciados!F20</f>
        <v>El jerarca y los titulares subordinados han emitido una definición de los alcances de la herramienta para la administración de la información sobre los riesgos institucionales.</v>
      </c>
      <c r="D22" s="153"/>
      <c r="E22" s="79"/>
    </row>
    <row r="23" spans="1:14" ht="22.5">
      <c r="A23" s="32"/>
      <c r="B23" s="80" t="s">
        <v>279</v>
      </c>
      <c r="C23" s="57" t="str">
        <f>Enunciados!G20</f>
        <v>Se cuenta con una herramienta para la administración de la información sobre riesgos, cuyo alcance es congruente con lel marco orientado de valoración del riesgo.</v>
      </c>
      <c r="D23" s="153"/>
      <c r="E23" s="79"/>
      <c r="G23" s="2"/>
      <c r="H23" s="2"/>
      <c r="J23" s="2"/>
      <c r="L23" s="2"/>
      <c r="M23" s="2"/>
      <c r="N23" s="2"/>
    </row>
    <row r="24" spans="1:14" ht="22.5">
      <c r="A24" s="32"/>
      <c r="B24" s="80" t="s">
        <v>280</v>
      </c>
      <c r="C24" s="57" t="str">
        <f>Enunciados!H20</f>
        <v>La herramienta para la administración de la información se evalúa y ajusta constantemente a las necesidades de los usuarios  y a las tendencias del entorno.</v>
      </c>
      <c r="D24" s="153"/>
      <c r="E24" s="79"/>
      <c r="G24" s="2"/>
      <c r="H24" s="2"/>
      <c r="I24" s="2"/>
      <c r="J24" s="2"/>
      <c r="L24" s="2"/>
      <c r="M24" s="2"/>
      <c r="N24" s="2"/>
    </row>
    <row r="25" spans="1:15" ht="22.5">
      <c r="A25" s="32"/>
      <c r="B25" s="80" t="s">
        <v>281</v>
      </c>
      <c r="C25" s="81" t="str">
        <f>Enunciados!I20</f>
        <v>La herramienta para la administración de la información provee oportunamente al jerarca y a los titulares subordinarios, alertas de nuevos riesgos o de cambios en los riesgos existentes.</v>
      </c>
      <c r="D25" s="153"/>
      <c r="E25" s="79"/>
      <c r="G25" s="2"/>
      <c r="H25" s="2"/>
      <c r="I25" s="2"/>
      <c r="J25" s="2"/>
      <c r="K25" s="2"/>
      <c r="L25" s="2"/>
      <c r="M25" s="2"/>
      <c r="N25" s="2"/>
      <c r="O25" s="2"/>
    </row>
    <row r="26" spans="1:15" ht="12.75">
      <c r="A26" s="32"/>
      <c r="B26" s="179" t="str">
        <f>IF(D26="PENDIENTE","SELECCIONAR UNA OPCION",IF(D26="VERIFICAR","HAY MAS DE UNA SELECCIÓN","CONTINUAR"))</f>
        <v>SELECCIONAR UNA OPCION</v>
      </c>
      <c r="C26" s="180"/>
      <c r="D26" s="153" t="str">
        <f>D18</f>
        <v>PENDIENTE</v>
      </c>
      <c r="E26" s="79"/>
      <c r="G26" s="2"/>
      <c r="H26" s="2"/>
      <c r="I26" s="2"/>
      <c r="J26" s="2"/>
      <c r="K26" s="2"/>
      <c r="L26" s="2"/>
      <c r="M26" s="2"/>
      <c r="N26" s="2"/>
      <c r="O26" s="2"/>
    </row>
    <row r="27" spans="1:15" ht="12.75">
      <c r="A27" s="32"/>
      <c r="B27" s="33"/>
      <c r="C27" s="33"/>
      <c r="D27" s="51"/>
      <c r="E27" s="50"/>
      <c r="G27" s="2"/>
      <c r="H27" s="2"/>
      <c r="I27" s="2"/>
      <c r="J27" s="55"/>
      <c r="K27" s="55"/>
      <c r="L27" s="55"/>
      <c r="M27" s="55"/>
      <c r="N27" s="55"/>
      <c r="O27" s="2"/>
    </row>
    <row r="28" spans="1:14" s="2" customFormat="1" ht="15">
      <c r="A28" s="31"/>
      <c r="B28" s="155" t="s">
        <v>168</v>
      </c>
      <c r="C28" s="156" t="s">
        <v>182</v>
      </c>
      <c r="D28" s="153" t="str">
        <f>IF(COUNTA(D31:D35)=0,"PENDIENTE",IF(COUNTA(D31:D35)&gt;1,"VERIFICAR","SELECCIONADA"))</f>
        <v>PENDIENTE</v>
      </c>
      <c r="E28" s="79"/>
      <c r="F28"/>
      <c r="G28"/>
      <c r="H28"/>
      <c r="I28"/>
      <c r="J28"/>
      <c r="K28"/>
      <c r="L28"/>
      <c r="M28"/>
      <c r="N28"/>
    </row>
    <row r="29" spans="1:14" s="2" customFormat="1" ht="22.5">
      <c r="A29" s="31"/>
      <c r="B29" s="153" t="s">
        <v>285</v>
      </c>
      <c r="C29" s="158" t="s">
        <v>183</v>
      </c>
      <c r="D29" s="153" t="str">
        <f>IF(COUNTA(D31:D35)=0,"Seleccionar una opción abajo",IF(COUNTA(D31:D35)&gt;1,COUNTA(D31:D35),IF(COUNTA(D31)=1,"A",IF(COUNTA(D32)=1,"B",IF(COUNTA(D33)=1,"C",IF(COUNTA(D34)=1,"D","E"))))))</f>
        <v>Seleccionar una opción abajo</v>
      </c>
      <c r="E29" s="79"/>
      <c r="F29"/>
      <c r="G29"/>
      <c r="H29"/>
      <c r="I29"/>
      <c r="J29"/>
      <c r="K29"/>
      <c r="L29"/>
      <c r="M29"/>
      <c r="N29"/>
    </row>
    <row r="30" spans="1:15" s="2" customFormat="1" ht="22.5">
      <c r="A30" s="31"/>
      <c r="B30" s="153" t="s">
        <v>283</v>
      </c>
      <c r="C30" s="75" t="s">
        <v>282</v>
      </c>
      <c r="D30" s="153" t="str">
        <f>IF(COUNTA(D31:D35)=0,"Colocar una X",IF(COUNTA(D31:D35)&gt;1,"Error","Contestada"))</f>
        <v>Colocar una X</v>
      </c>
      <c r="E30" s="79"/>
      <c r="J30"/>
      <c r="K30"/>
      <c r="L30"/>
      <c r="M30"/>
      <c r="N30"/>
      <c r="O30"/>
    </row>
    <row r="31" spans="1:5" ht="67.5">
      <c r="A31" s="32"/>
      <c r="B31" s="80" t="s">
        <v>277</v>
      </c>
      <c r="C31" s="22" t="str">
        <f>Enunciados!E21</f>
        <v>- Algunas autoridades institucionales (jerarca y titulares subordinados) realizan una valoración intuitiva de algunos riesgos que afectan las actividades de las unidades orgánicas que dirigen.
- Las autoridades institucionales tienen una noción intuitiva de cuáles son los riesgos más relevantes, y definen, en consecuencia con esa noción, los controles que deben aplicarse.
- Las autoridades institucionales están atentas a la eficacia de los controles que han aplicado en relación con los riesgos que han determinado de manera intuitiva.</v>
      </c>
      <c r="D31" s="153"/>
      <c r="E31" s="79"/>
    </row>
    <row r="32" spans="1:5" ht="101.25">
      <c r="A32" s="32"/>
      <c r="B32" s="80" t="s">
        <v>278</v>
      </c>
      <c r="C32" s="22" t="str">
        <f>Enunciados!F21</f>
        <v>-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v>
      </c>
      <c r="D32" s="153"/>
      <c r="E32" s="79"/>
    </row>
    <row r="33" spans="1:14" ht="90">
      <c r="A33" s="32"/>
      <c r="B33" s="80" t="s">
        <v>279</v>
      </c>
      <c r="C33" s="22" t="str">
        <f>Enunciados!G21</f>
        <v>- El jerarca y los titulares subordinados conocen los riesgos relevantes y las medidas que se han tomado para administrarlos.
- Los parámetros de aceptabilidad de riesgos institucionales son aplicados para analizar y priorizar los riesgos con base en su nivel, dado por la combinación de su probabilidad de ocurrencia y la magnitud de su eventual impacto.
- Los riesgos se revisan periódicamente con base en los parámetros de aceptabilidad de riesgos, a fin de determinar variaciones en su nivel, medido por la combinación de su posibilidad de ocurrencia y la magnitud de su eventual impacto.</v>
      </c>
      <c r="D33" s="153"/>
      <c r="E33" s="79"/>
      <c r="H33" s="2"/>
      <c r="I33" s="2"/>
      <c r="J33" s="2"/>
      <c r="L33" s="2"/>
      <c r="M33" s="2"/>
      <c r="N33" s="2"/>
    </row>
    <row r="34" spans="1:14" ht="101.25">
      <c r="A34" s="32"/>
      <c r="B34" s="80" t="s">
        <v>280</v>
      </c>
      <c r="C34" s="22" t="str">
        <f>Enunciados!H21</f>
        <v>- Se da una participación activa de diversos actores institucionales en procesos regulares de identificación y análisis de los riesgos relevantes, como medio para ajustar o actualizar las medidas de administración respectivas.
- Las autoridades superiores participan de manera directa en el análisis y la administración de los riesgos que merecen atención prioritaria, en tanto que tales actividades se ejecutan, en relación con otros riesgos, por parte de diferentes niveles, con base en el conocimiento que se ha logrado generalizar en la entidad.
- Se da seguimiento al nivel de riesgo, a los factores de riesgo, y al grado de ejecución, la eficacia y la eficiencia de las medidas para la administración de riesgo.</v>
      </c>
      <c r="D34" s="153"/>
      <c r="E34" s="79"/>
      <c r="G34" s="2"/>
      <c r="H34" s="2"/>
      <c r="I34" s="2"/>
      <c r="J34" s="2"/>
      <c r="L34" s="2"/>
      <c r="M34" s="2"/>
      <c r="N34" s="2"/>
    </row>
    <row r="35" spans="1:15" ht="78.75">
      <c r="A35" s="32"/>
      <c r="B35" s="80" t="s">
        <v>281</v>
      </c>
      <c r="C35" s="22" t="str">
        <f>Enunciados!I21</f>
        <v>- La valoración de riesgos está inmersa en las actividades diarias, y permite anticipar condiciones que podrían incidir en la consecución de los objetivos institucionales, así como emprender las acciones correspondientes.
- Se cuenta con mecanismos, políticas y procedimientos que propician un análisis constante de los riesgos, a fin de ajustar oportunamente las medidas de administración vigentes.
- Constantemente y de manera sistemática se evalúa la información que suministra el Sistema Específico de Valoración del Riesgo Institucional y se ajustan las medidas para la administración de riesgos.</v>
      </c>
      <c r="D35" s="153"/>
      <c r="E35" s="79"/>
      <c r="G35" s="2"/>
      <c r="H35" s="2"/>
      <c r="I35" s="2"/>
      <c r="J35" s="2"/>
      <c r="L35" s="2"/>
      <c r="M35" s="2"/>
      <c r="N35" s="2"/>
      <c r="O35" s="2"/>
    </row>
    <row r="36" spans="1:15" ht="12.75">
      <c r="A36" s="32"/>
      <c r="B36" s="179" t="str">
        <f>IF(D36="PENDIENTE","SELECCIONAR UNA OPCION",IF(D36="VERIFICAR","HAY MAS DE UNA SELECCIÓN","CONTINUAR"))</f>
        <v>SELECCIONAR UNA OPCION</v>
      </c>
      <c r="C36" s="180"/>
      <c r="D36" s="153" t="str">
        <f>D28</f>
        <v>PENDIENTE</v>
      </c>
      <c r="E36" s="79"/>
      <c r="G36" s="2"/>
      <c r="H36" s="2"/>
      <c r="I36" s="2"/>
      <c r="J36" s="2"/>
      <c r="L36" s="2"/>
      <c r="M36" s="2"/>
      <c r="N36" s="2"/>
      <c r="O36" s="2"/>
    </row>
    <row r="37" spans="1:15" ht="12.75">
      <c r="A37" s="32"/>
      <c r="B37" s="33"/>
      <c r="C37" s="33"/>
      <c r="D37" s="51"/>
      <c r="E37" s="50"/>
      <c r="O37" s="2"/>
    </row>
    <row r="38" spans="1:5" s="2" customFormat="1" ht="15">
      <c r="A38" s="31"/>
      <c r="B38" s="155" t="s">
        <v>114</v>
      </c>
      <c r="C38" s="156" t="s">
        <v>122</v>
      </c>
      <c r="D38" s="153" t="str">
        <f>IF(COUNTA(D41:D45)=0,"PENDIENTE",IF(COUNTA(D41:D45)&gt;1,"VERIFICAR","SELECCIONADA"))</f>
        <v>PENDIENTE</v>
      </c>
      <c r="E38" s="79"/>
    </row>
    <row r="39" spans="1:15" s="2" customFormat="1" ht="45">
      <c r="A39" s="31"/>
      <c r="B39" s="153" t="s">
        <v>285</v>
      </c>
      <c r="C39" s="158" t="s">
        <v>205</v>
      </c>
      <c r="D39" s="153" t="str">
        <f>IF(COUNTA(D41:D45)=0,"Seleccionar una opción abajo",IF(COUNTA(D41:D45)&gt;1,COUNTA(D41:D45),IF(COUNTA(D41)=1,"A",IF(COUNTA(D42)=1,"B",IF(COUNTA(D43)=1,"C",IF(COUNTA(D44)=1,"D","E"))))))</f>
        <v>Seleccionar una opción abajo</v>
      </c>
      <c r="E39" s="79"/>
      <c r="F39"/>
      <c r="G39"/>
      <c r="H39"/>
      <c r="I39"/>
      <c r="J39"/>
      <c r="K39"/>
      <c r="L39"/>
      <c r="M39"/>
      <c r="N39"/>
      <c r="O39"/>
    </row>
    <row r="40" spans="1:15" s="2" customFormat="1" ht="22.5">
      <c r="A40" s="31"/>
      <c r="B40" s="153" t="s">
        <v>283</v>
      </c>
      <c r="C40" s="75" t="s">
        <v>282</v>
      </c>
      <c r="D40" s="153" t="str">
        <f>IF(COUNTA(D41:D45)=0,"Colocar una X",IF(COUNTA(D41:D45)&gt;1,"Error","Contestada"))</f>
        <v>Colocar una X</v>
      </c>
      <c r="E40" s="79"/>
      <c r="F40"/>
      <c r="G40"/>
      <c r="H40"/>
      <c r="I40"/>
      <c r="J40"/>
      <c r="K40"/>
      <c r="L40"/>
      <c r="M40"/>
      <c r="N40"/>
      <c r="O40"/>
    </row>
    <row r="41" spans="1:5" ht="78.75">
      <c r="A41" s="32"/>
      <c r="B41" s="80" t="s">
        <v>277</v>
      </c>
      <c r="C41" s="22" t="str">
        <f>Enunciados!E22</f>
        <v>- La información sobre riesgos consta únicamente en la documentación elaborada por algunos titulares subordinados acerca de los análisis que han efectuado en relación con las situaciones que afectan las labores de la unidad orgánica que dirigen.
- La documentación de los riesgos se efectúa sin haber definido los elementos mínimos que debe contemplar.
- La documentación de los riesgos es mantenida por las autoridades institucionales, y sólo eventualmente se comparte con otras instancias.</v>
      </c>
      <c r="D41" s="153"/>
      <c r="E41" s="79"/>
    </row>
    <row r="42" spans="1:5" ht="78.75">
      <c r="A42" s="32"/>
      <c r="B42" s="80" t="s">
        <v>278</v>
      </c>
      <c r="C42" s="22" t="str">
        <f>Enunciados!F22</f>
        <v>-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v>
      </c>
      <c r="D42" s="153"/>
      <c r="E42" s="79"/>
    </row>
    <row r="43" spans="1:5" ht="67.5">
      <c r="A43" s="32"/>
      <c r="B43" s="80" t="s">
        <v>279</v>
      </c>
      <c r="C43" s="22" t="str">
        <f>Enunciados!G22</f>
        <v>- Se documentan los elementos mínimos sobre los riesgos (probabilidad y consecuencia de materialización de los riesgos, nivel de riesgos y medidas de administración), y dicha documentación está disponible para los funcionarios de la institución.
- La institución ha establecido y aplica de manera sistemática, mecanismos de documentación y comunicación sobre riesgos.
- Se han definido los usos de la información que genera la revisión de riesgos.</v>
      </c>
      <c r="D43" s="153"/>
      <c r="E43" s="79"/>
    </row>
    <row r="44" spans="1:5" ht="78.75">
      <c r="A44" s="32"/>
      <c r="B44" s="80" t="s">
        <v>280</v>
      </c>
      <c r="C44" s="22" t="str">
        <f>Enunciados!H22</f>
        <v>- Se revisa, ajusta y difunde periódicamente la información disponible sobre los riesgos y sus elementos fundamentales, con la participación de diferentes instancias de la entidad, a quienes se reconoce como "dueños de las actividades" y, en consecuencia, como fuentes de información sobre el comportamiento de los riesgos y la eficacia de su documentación.
- Los mecanismos de documentación y comunicación se evalúan para determinar su efectividad.
- La información sobre los riesgos institucionales está disponible, es completa y se ajusta a las necesidades de los usuarios.</v>
      </c>
      <c r="D44" s="153"/>
      <c r="E44" s="79"/>
    </row>
    <row r="45" spans="1:5" ht="78.75">
      <c r="A45" s="32"/>
      <c r="B45" s="80" t="s">
        <v>281</v>
      </c>
      <c r="C45" s="22" t="str">
        <f>Enunciados!I22</f>
        <v>- Se cuenta con mecanismos, políticas y procedimientos que garantizan razonablemente la revisión y actualización permanente de la información sobre los riesgos institucionales, la cual se evalúa y se ajusta de acuerdo con los requerimientos del entorno.
- Se han instaurado procesos para la documentación de riesgos, que promuevan la generación de iniciativas innovadoras.
- Se han instaurado procesos para la comunicación de riesgos, que promuevan la generación de iniciativas innovadoras.</v>
      </c>
      <c r="D45" s="153"/>
      <c r="E45" s="79"/>
    </row>
    <row r="46" spans="1:5" ht="12.75">
      <c r="A46" s="32"/>
      <c r="B46" s="179" t="str">
        <f>IF(D46="PENDIENTE","SELECCIONAR UNA OPCION",IF(D46="VERIFICAR","HAY MAS DE UNA SELECCIÓN","CONTINUAR"))</f>
        <v>SELECCIONAR UNA OPCION</v>
      </c>
      <c r="C46" s="180"/>
      <c r="D46" s="153" t="str">
        <f>D38</f>
        <v>PENDIENTE</v>
      </c>
      <c r="E46" s="79"/>
    </row>
    <row r="47" spans="1:5" ht="12.75" customHeight="1">
      <c r="A47" s="34"/>
      <c r="B47" s="3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B46:C46"/>
    <mergeCell ref="A5:E5"/>
    <mergeCell ref="B16:C16"/>
    <mergeCell ref="B26:C26"/>
    <mergeCell ref="B36:C36"/>
  </mergeCells>
  <conditionalFormatting sqref="B9 D9 D19 D29 D3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75" right="0.75"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Z47"/>
  <sheetViews>
    <sheetView showGridLines="0" zoomScale="130" zoomScaleNormal="130" zoomScalePageLayoutView="0" workbookViewId="0" topLeftCell="A49">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 min="6" max="8" width="40.7109375" style="0" customWidth="1"/>
    <col min="9" max="13" width="25.7109375" style="0" customWidth="1"/>
  </cols>
  <sheetData>
    <row r="1" spans="1:9" s="1" customFormat="1" ht="11.25">
      <c r="A1" s="24" t="s">
        <v>152</v>
      </c>
      <c r="C1" s="25"/>
      <c r="D1" s="76"/>
      <c r="E1" s="74"/>
      <c r="F1" s="25"/>
      <c r="G1" s="25"/>
      <c r="H1" s="25"/>
      <c r="I1" s="25"/>
    </row>
    <row r="2" spans="1:9" s="1" customFormat="1" ht="15">
      <c r="A2" s="112" t="s">
        <v>26</v>
      </c>
      <c r="C2" s="25"/>
      <c r="D2" s="76"/>
      <c r="E2" s="74"/>
      <c r="F2" s="25"/>
      <c r="G2" s="25"/>
      <c r="H2" s="25"/>
      <c r="I2" s="25"/>
    </row>
    <row r="3" spans="1:9" s="1" customFormat="1" ht="11.25">
      <c r="A3" s="26"/>
      <c r="C3" s="25"/>
      <c r="D3" s="76"/>
      <c r="E3" s="74"/>
      <c r="F3" s="25"/>
      <c r="G3" s="25"/>
      <c r="H3" s="25"/>
      <c r="I3" s="25"/>
    </row>
    <row r="4" spans="1:26" s="1" customFormat="1" ht="15.75">
      <c r="A4" s="154" t="s">
        <v>5</v>
      </c>
      <c r="C4" s="25"/>
      <c r="D4" s="76"/>
      <c r="E4" s="74"/>
      <c r="F4" s="25"/>
      <c r="G4" s="25"/>
      <c r="H4" s="25"/>
      <c r="I4" s="25"/>
      <c r="Z4" s="74"/>
    </row>
    <row r="5" spans="1:26" s="2" customFormat="1" ht="49.5" customHeight="1">
      <c r="A5" s="181" t="s">
        <v>234</v>
      </c>
      <c r="B5" s="182"/>
      <c r="C5" s="182"/>
      <c r="D5" s="182"/>
      <c r="E5" s="183"/>
      <c r="F5" s="25"/>
      <c r="G5" s="25"/>
      <c r="H5" s="25"/>
      <c r="I5" s="25"/>
      <c r="J5" s="25"/>
      <c r="K5" s="25"/>
      <c r="L5" s="25"/>
      <c r="M5" s="25"/>
      <c r="N5" s="25"/>
      <c r="O5" s="25"/>
      <c r="P5" s="25"/>
      <c r="Q5" s="25"/>
      <c r="R5" s="25"/>
      <c r="S5" s="25"/>
      <c r="T5" s="25"/>
      <c r="U5" s="25"/>
      <c r="Z5" s="36" t="s">
        <v>160</v>
      </c>
    </row>
    <row r="6" spans="6:26" ht="12.75">
      <c r="F6" s="25"/>
      <c r="Z6" s="36" t="s">
        <v>161</v>
      </c>
    </row>
    <row r="7" spans="1:26" ht="12.75">
      <c r="A7" s="29"/>
      <c r="B7" s="30"/>
      <c r="C7" s="30"/>
      <c r="D7" s="47"/>
      <c r="E7" s="48"/>
      <c r="F7" s="25"/>
      <c r="Z7" s="36" t="s">
        <v>162</v>
      </c>
    </row>
    <row r="8" spans="1:26" s="2" customFormat="1" ht="15">
      <c r="A8" s="31"/>
      <c r="B8" s="155" t="s">
        <v>119</v>
      </c>
      <c r="C8" s="156" t="s">
        <v>199</v>
      </c>
      <c r="D8" s="153" t="str">
        <f>IF(COUNTA(D11:D15)=0,"PENDIENTE",IF(COUNTA(D11:D15)&gt;1,"VERIFICAR","SELECCIONADA"))</f>
        <v>PENDIENTE</v>
      </c>
      <c r="E8" s="79"/>
      <c r="F8" s="25"/>
      <c r="Z8" s="77" t="s">
        <v>163</v>
      </c>
    </row>
    <row r="9" spans="1:5" s="2" customFormat="1" ht="90">
      <c r="A9" s="31"/>
      <c r="B9" s="153" t="s">
        <v>285</v>
      </c>
      <c r="C9" s="158" t="s">
        <v>0</v>
      </c>
      <c r="D9" s="153" t="str">
        <f>IF(COUNTA(D11:D15)=0,"Seleccionar una opción abajo",IF(COUNTA(D11:D15)&gt;1,COUNTA(D11:D15),IF(COUNTA(D11)=1,"A",IF(COUNTA(D12)=1,"B",IF(COUNTA(D13)=1,"C",IF(COUNTA(D14)=1,"D","E"))))))</f>
        <v>Seleccionar una opción abajo</v>
      </c>
      <c r="E9" s="79"/>
    </row>
    <row r="10" spans="1:5" s="2" customFormat="1" ht="22.5">
      <c r="A10" s="31"/>
      <c r="B10" s="153" t="s">
        <v>283</v>
      </c>
      <c r="C10" s="75" t="s">
        <v>282</v>
      </c>
      <c r="D10" s="153" t="str">
        <f>IF(COUNTA(D11:D15)=0,"Colocar una X",IF(COUNTA(D11:D15)&gt;1,"Error","Contestada"))</f>
        <v>Colocar una X</v>
      </c>
      <c r="E10" s="79"/>
    </row>
    <row r="11" spans="1:5" ht="22.5">
      <c r="A11" s="32"/>
      <c r="B11" s="80" t="s">
        <v>277</v>
      </c>
      <c r="C11" s="5" t="str">
        <f>Enunciados!E24</f>
        <v>Las actividades de control se han establecido con base en prácticas tradicionales, y sólo en algunos casos se considera su costo.</v>
      </c>
      <c r="D11" s="153"/>
      <c r="E11" s="79"/>
    </row>
    <row r="12" spans="1:5" ht="22.5">
      <c r="A12" s="32"/>
      <c r="B12" s="80" t="s">
        <v>278</v>
      </c>
      <c r="C12" s="5" t="str">
        <f>Enunciados!F24</f>
        <v>Las actividades de control se dirigen a algunos eventos que podrían afectar negativamente el logro de los objetivos institucionales.</v>
      </c>
      <c r="D12" s="153"/>
      <c r="E12" s="79"/>
    </row>
    <row r="13" spans="1:5" ht="22.5">
      <c r="A13" s="32"/>
      <c r="B13" s="80" t="s">
        <v>279</v>
      </c>
      <c r="C13" s="5" t="str">
        <f>Enunciados!G24</f>
        <v>Las actividades de control reúnen las características requeridas, a saber: integración a la gestión, respuesta a riesgos, costo-beneficio, viabilidad, documentación y divulgación.</v>
      </c>
      <c r="D13" s="153"/>
      <c r="E13" s="79"/>
    </row>
    <row r="14" spans="1:5" ht="22.5">
      <c r="A14" s="32"/>
      <c r="B14" s="80" t="s">
        <v>280</v>
      </c>
      <c r="C14" s="5" t="str">
        <f>Enunciados!H24</f>
        <v>Continuamente se evalúa el funcionamiento de las actividades de control en la gestión, procurando que sus características se mantengan.</v>
      </c>
      <c r="D14" s="153"/>
      <c r="E14" s="79"/>
    </row>
    <row r="15" spans="1:14" ht="33.75">
      <c r="A15" s="32"/>
      <c r="B15" s="80" t="s">
        <v>281</v>
      </c>
      <c r="C15" s="4" t="str">
        <f>Enunciados!I24</f>
        <v>Se han instaurado mecanismos para la investigación e innovación de temas atinentes a las actividades de control propias de la institución, lo que permite que éstas se ajusten de manera dinámica oportuna, conforme cambian los riesgos institucionales.</v>
      </c>
      <c r="D15" s="153"/>
      <c r="E15" s="79"/>
      <c r="F15" s="2"/>
      <c r="G15" s="2"/>
      <c r="H15" s="2"/>
      <c r="I15" s="2"/>
      <c r="K15" s="2"/>
      <c r="L15" s="2"/>
      <c r="M15" s="2"/>
      <c r="N15" s="2"/>
    </row>
    <row r="16" spans="1:14" ht="12.75">
      <c r="A16" s="32"/>
      <c r="B16" s="179" t="str">
        <f>IF(D16="PENDIENTE","SELECCIONAR UNA OPCION",IF(D16="VERIFICAR","HAY MAS DE UNA SELECCIÓN","CONTINUAR"))</f>
        <v>SELECCIONAR UNA OPCION</v>
      </c>
      <c r="C16" s="180"/>
      <c r="D16" s="153" t="str">
        <f>D8</f>
        <v>PENDIENTE</v>
      </c>
      <c r="E16" s="79"/>
      <c r="F16" s="2"/>
      <c r="G16" s="2"/>
      <c r="H16" s="2"/>
      <c r="I16" s="2"/>
      <c r="K16" s="2"/>
      <c r="L16" s="2"/>
      <c r="M16" s="2"/>
      <c r="N16" s="2"/>
    </row>
    <row r="17" spans="1:14" ht="12.75">
      <c r="A17" s="32"/>
      <c r="B17" s="121"/>
      <c r="C17" s="33"/>
      <c r="D17" s="51"/>
      <c r="E17" s="50"/>
      <c r="I17" s="2"/>
      <c r="K17" s="2"/>
      <c r="L17" s="2"/>
      <c r="M17" s="2"/>
      <c r="N17" s="2"/>
    </row>
    <row r="18" spans="1:8" s="2" customFormat="1" ht="15">
      <c r="A18" s="31"/>
      <c r="B18" s="155" t="s">
        <v>169</v>
      </c>
      <c r="C18" s="156" t="s">
        <v>17</v>
      </c>
      <c r="D18" s="153" t="str">
        <f>IF(COUNTA(D21:D25)=0,"PENDIENTE",IF(COUNTA(D21:D25)&gt;1,"VERIFICAR","SELECCIONADA"))</f>
        <v>PENDIENTE</v>
      </c>
      <c r="E18" s="79"/>
      <c r="F18"/>
      <c r="G18"/>
      <c r="H18"/>
    </row>
    <row r="19" spans="1:9" s="2" customFormat="1" ht="22.5">
      <c r="A19" s="31"/>
      <c r="B19" s="153" t="s">
        <v>285</v>
      </c>
      <c r="C19" s="158" t="s">
        <v>16</v>
      </c>
      <c r="D19" s="153" t="str">
        <f>IF(COUNTA(D21:D25)=0,"Seleccionar una opción abajo",IF(COUNTA(D21:D25)&gt;1,COUNTA(D21:D25),IF(COUNTA(D21)=1,"A",IF(COUNTA(D22)=1,"B",IF(COUNTA(D23)=1,"C",IF(COUNTA(D24)=1,"D","E"))))))</f>
        <v>Seleccionar una opción abajo</v>
      </c>
      <c r="E19" s="79"/>
      <c r="I19"/>
    </row>
    <row r="20" spans="1:14" s="2" customFormat="1" ht="22.5">
      <c r="A20" s="31"/>
      <c r="B20" s="153" t="s">
        <v>283</v>
      </c>
      <c r="C20" s="75" t="s">
        <v>282</v>
      </c>
      <c r="D20" s="153" t="str">
        <f>IF(COUNTA(D21:D25)=0,"Colocar una X",IF(COUNTA(D21:D25)&gt;1,"Error","Contestada"))</f>
        <v>Colocar una X</v>
      </c>
      <c r="E20" s="79"/>
      <c r="N20"/>
    </row>
    <row r="21" spans="1:5" ht="22.5">
      <c r="A21" s="32"/>
      <c r="B21" s="80" t="s">
        <v>277</v>
      </c>
      <c r="C21" s="20" t="str">
        <f>Enunciados!E25</f>
        <v>Las actividades de control vigentes en la institución se orientan a la protección de algunos activos y a la prevención de fraude.</v>
      </c>
      <c r="D21" s="153"/>
      <c r="E21" s="79"/>
    </row>
    <row r="22" spans="1:5" ht="22.5">
      <c r="A22" s="32"/>
      <c r="B22" s="80" t="s">
        <v>278</v>
      </c>
      <c r="C22" s="5" t="str">
        <f>Enunciados!F25</f>
        <v>Las actividades de control establecidas se refieren, fundamentalmente, a la administración y custodia de los activos y al mantenimiento de algunos registros.</v>
      </c>
      <c r="D22" s="153"/>
      <c r="E22" s="79"/>
    </row>
    <row r="23" spans="1:13" ht="22.5">
      <c r="A23" s="32"/>
      <c r="B23" s="80" t="s">
        <v>279</v>
      </c>
      <c r="C23" s="5" t="str">
        <f>Enunciados!G25</f>
        <v>Se cuenta con actividades de control referidas al mantenimiento y la verificación de documentación y registros sobre la gestión institucional.</v>
      </c>
      <c r="D23" s="153"/>
      <c r="E23" s="79"/>
      <c r="G23" s="2"/>
      <c r="I23" s="2"/>
      <c r="K23" s="2"/>
      <c r="L23" s="2"/>
      <c r="M23" s="2"/>
    </row>
    <row r="24" spans="1:13" ht="22.5">
      <c r="A24" s="32"/>
      <c r="B24" s="80" t="s">
        <v>280</v>
      </c>
      <c r="C24" s="5" t="str">
        <f>Enunciados!H25</f>
        <v>Existen actividades de control para todos los alcances de la gestión institucional, en sus ámbitos operativo y estratégico, las cuales se evalúan constantemente.</v>
      </c>
      <c r="D24" s="153"/>
      <c r="E24" s="79"/>
      <c r="F24" s="2"/>
      <c r="G24" s="2"/>
      <c r="H24" s="2"/>
      <c r="I24" s="2"/>
      <c r="K24" s="2"/>
      <c r="L24" s="2"/>
      <c r="M24" s="2"/>
    </row>
    <row r="25" spans="1:14" ht="22.5">
      <c r="A25" s="32"/>
      <c r="B25" s="80" t="s">
        <v>281</v>
      </c>
      <c r="C25" s="5" t="str">
        <f>Enunciados!I25</f>
        <v>Se aplican mecanismos para la búsqueda de medios innovadores para garantizar el cumplimiento de los objetivos, los cuales se traducen en actividades de control analizadas y documentadas.</v>
      </c>
      <c r="D25" s="153"/>
      <c r="E25" s="79"/>
      <c r="F25" s="2"/>
      <c r="G25" s="2"/>
      <c r="H25" s="2"/>
      <c r="I25" s="2"/>
      <c r="J25" s="2"/>
      <c r="K25" s="2"/>
      <c r="L25" s="2"/>
      <c r="M25" s="2"/>
      <c r="N25" s="2"/>
    </row>
    <row r="26" spans="1:14" ht="12.75">
      <c r="A26" s="32"/>
      <c r="B26" s="179" t="str">
        <f>IF(D26="PENDIENTE","SELECCIONAR UNA OPCION",IF(D26="VERIFICAR","HAY MAS DE UNA SELECCIÓN","CONTINUAR"))</f>
        <v>SELECCIONAR UNA OPCION</v>
      </c>
      <c r="C26" s="180"/>
      <c r="D26" s="153" t="str">
        <f>D18</f>
        <v>PENDIENTE</v>
      </c>
      <c r="E26" s="79"/>
      <c r="F26" s="2"/>
      <c r="G26" s="2"/>
      <c r="H26" s="2"/>
      <c r="I26" s="2"/>
      <c r="J26" s="2"/>
      <c r="K26" s="2"/>
      <c r="L26" s="2"/>
      <c r="M26" s="2"/>
      <c r="N26" s="2"/>
    </row>
    <row r="27" spans="1:14" ht="12.75">
      <c r="A27" s="32"/>
      <c r="B27" s="121"/>
      <c r="C27" s="33"/>
      <c r="D27" s="51"/>
      <c r="E27" s="50"/>
      <c r="F27" s="2"/>
      <c r="G27" s="2"/>
      <c r="H27" s="2"/>
      <c r="I27" s="55"/>
      <c r="J27" s="55"/>
      <c r="K27" s="55"/>
      <c r="L27" s="55"/>
      <c r="M27" s="55"/>
      <c r="N27" s="2"/>
    </row>
    <row r="28" spans="1:13" s="2" customFormat="1" ht="15">
      <c r="A28" s="31"/>
      <c r="B28" s="155" t="s">
        <v>115</v>
      </c>
      <c r="C28" s="156" t="s">
        <v>18</v>
      </c>
      <c r="D28" s="153" t="str">
        <f>IF(COUNTA(D31:D35)=0,"PENDIENTE",IF(COUNTA(D31:D35)&gt;1,"VERIFICAR","SELECCIONADA"))</f>
        <v>PENDIENTE</v>
      </c>
      <c r="E28" s="79"/>
      <c r="F28"/>
      <c r="G28"/>
      <c r="H28"/>
      <c r="I28"/>
      <c r="J28"/>
      <c r="K28"/>
      <c r="L28"/>
      <c r="M28"/>
    </row>
    <row r="29" spans="1:13" s="2" customFormat="1" ht="33.75">
      <c r="A29" s="31"/>
      <c r="B29" s="153" t="s">
        <v>285</v>
      </c>
      <c r="C29" s="158" t="s">
        <v>206</v>
      </c>
      <c r="D29" s="153" t="str">
        <f>IF(COUNTA(D31:D35)=0,"Seleccionar una opción abajo",IF(COUNTA(D31:D35)&gt;1,COUNTA(D31:D35),IF(COUNTA(D31)=1,"A",IF(COUNTA(D32)=1,"B",IF(COUNTA(D33)=1,"C",IF(COUNTA(D34)=1,"D","E"))))))</f>
        <v>Seleccionar una opción abajo</v>
      </c>
      <c r="E29" s="79"/>
      <c r="F29"/>
      <c r="G29"/>
      <c r="H29"/>
      <c r="I29"/>
      <c r="J29"/>
      <c r="K29"/>
      <c r="L29"/>
      <c r="M29"/>
    </row>
    <row r="30" spans="1:14" s="2" customFormat="1" ht="22.5">
      <c r="A30" s="31"/>
      <c r="B30" s="153" t="s">
        <v>283</v>
      </c>
      <c r="C30" s="75" t="s">
        <v>282</v>
      </c>
      <c r="D30" s="153" t="str">
        <f>IF(COUNTA(D31:D35)=0,"Colocar una X",IF(COUNTA(D31:D35)&gt;1,"Error","Contestada"))</f>
        <v>Colocar una X</v>
      </c>
      <c r="E30" s="79"/>
      <c r="I30"/>
      <c r="J30"/>
      <c r="K30"/>
      <c r="L30"/>
      <c r="M30"/>
      <c r="N30"/>
    </row>
    <row r="31" spans="1:5" ht="45">
      <c r="A31" s="32"/>
      <c r="B31" s="80" t="s">
        <v>277</v>
      </c>
      <c r="C31" s="5" t="str">
        <f>Enunciados!E26</f>
        <v>- Sólo algunas actividades de control están documentadas en breves descripciones de funciones y puestos; otras se han dispuesto mediante instrucciones a funcionarios específicos.
- La documentación de las actividades de control es mantenida por los jefes de cada unidad, y sólo se dan a conocer a los funcionarios que deben aplicarlas.</v>
      </c>
      <c r="D31" s="153"/>
      <c r="E31" s="79"/>
    </row>
    <row r="32" spans="1:5" ht="45">
      <c r="A32" s="32"/>
      <c r="B32" s="80" t="s">
        <v>278</v>
      </c>
      <c r="C32" s="5" t="str">
        <f>Enunciados!F26</f>
        <v>- Las actividades de control están documentadas mediante políticas, procedimientos, normas, lineamientos u otros similares.
- La mayor parte de las actividades de control vigentes se han comunicado a los funcionarios de la institución.</v>
      </c>
      <c r="D32" s="153"/>
      <c r="E32" s="79"/>
    </row>
    <row r="33" spans="1:13" ht="56.25">
      <c r="A33" s="32"/>
      <c r="B33" s="80" t="s">
        <v>279</v>
      </c>
      <c r="C33" s="5" t="str">
        <f>Enunciados!G26</f>
        <v>- La preparación, actualización y difusión de la documentación relativa a las actividades de control es una práctica normal y debidamente regulada en la institución.
- Las actividades de control son de conocimiento de los funcionarios de la institución, y su documentación se mantiene disponible para su consulta por los funcionarios de la institución que deseen consultarla.</v>
      </c>
      <c r="D33" s="153"/>
      <c r="E33" s="79"/>
      <c r="G33" s="2"/>
      <c r="H33" s="2"/>
      <c r="I33" s="2"/>
      <c r="K33" s="2"/>
      <c r="L33" s="2"/>
      <c r="M33" s="2"/>
    </row>
    <row r="34" spans="1:13" ht="90">
      <c r="A34" s="32"/>
      <c r="B34" s="80" t="s">
        <v>280</v>
      </c>
      <c r="C34" s="5" t="str">
        <f>Enunciados!H26</f>
        <v>- El jerarca y los titulares subordinados han establecido y aplican mecanismos adecuados para mantener actualizada y comunicar oportunamente, la información relativa a las actividades de control. Existe apertura de las autoridades superiores para recibir comentarios y sugerencias para el fortalecimiento de dichas actividades.
- Las nuevas actividades de control y las actualizaciones de las existentes se comunican oportunamente a los funcionarios encargados de su aplicación. La documentación relativa a las actividades de control vigentes se tiene disponible en medios de acceso general para su consulta y retroalimentación por los funcionarios.</v>
      </c>
      <c r="D34" s="153"/>
      <c r="E34" s="79"/>
      <c r="F34" s="2"/>
      <c r="G34" s="2"/>
      <c r="H34" s="2"/>
      <c r="I34" s="2"/>
      <c r="K34" s="2"/>
      <c r="L34" s="2"/>
      <c r="M34" s="2"/>
    </row>
    <row r="35" spans="1:14" ht="78.75">
      <c r="A35" s="32"/>
      <c r="B35" s="80" t="s">
        <v>281</v>
      </c>
      <c r="C35" s="5" t="str">
        <f>Enunciados!I26</f>
        <v>- La documentación de las actividades de control se depura y actualiza constantemente, con la participación activa de los funcionarios atinentes, bajo el liderazgo de las autoridades institucionales (jerarca y titulares subordinados).
- Existe plena conciencia sobre la importancia de que los funcionarios conozcan las actividades de control y su documentación, para que puedan hacer aportes de valor para su fortalecimiento constante. Por ello, constantemente se aplican métodos innovadores en procura de que el proceso de documentación y comunicación de las actividades de control sea participativo y generalizado.</v>
      </c>
      <c r="D35" s="153"/>
      <c r="E35" s="79"/>
      <c r="F35" s="2"/>
      <c r="G35" s="2"/>
      <c r="H35" s="2"/>
      <c r="I35" s="2"/>
      <c r="K35" s="2"/>
      <c r="L35" s="2"/>
      <c r="M35" s="2"/>
      <c r="N35" s="2"/>
    </row>
    <row r="36" spans="1:14" ht="12.75">
      <c r="A36" s="32"/>
      <c r="B36" s="179" t="str">
        <f>IF(D36="PENDIENTE","SELECCIONAR UNA OPCION",IF(D36="VERIFICAR","HAY MAS DE UNA SELECCIÓN","CONTINUAR"))</f>
        <v>SELECCIONAR UNA OPCION</v>
      </c>
      <c r="C36" s="180"/>
      <c r="D36" s="153" t="str">
        <f>D28</f>
        <v>PENDIENTE</v>
      </c>
      <c r="E36" s="79"/>
      <c r="F36" s="2"/>
      <c r="G36" s="2"/>
      <c r="H36" s="2"/>
      <c r="I36" s="2"/>
      <c r="K36" s="2"/>
      <c r="L36" s="2"/>
      <c r="M36" s="2"/>
      <c r="N36" s="2"/>
    </row>
    <row r="37" spans="1:14" ht="12.75">
      <c r="A37" s="32"/>
      <c r="B37" s="121"/>
      <c r="C37" s="33"/>
      <c r="D37" s="51"/>
      <c r="E37" s="50"/>
      <c r="N37" s="2"/>
    </row>
    <row r="38" spans="1:5" s="2" customFormat="1" ht="15">
      <c r="A38" s="31"/>
      <c r="B38" s="155" t="s">
        <v>7</v>
      </c>
      <c r="C38" s="156" t="s">
        <v>19</v>
      </c>
      <c r="D38" s="153" t="str">
        <f>IF(COUNTA(D41:D45)=0,"PENDIENTE",IF(COUNTA(D41:D45)&gt;1,"VERIFICAR","SELECCIONADA"))</f>
        <v>PENDIENTE</v>
      </c>
      <c r="E38" s="79"/>
    </row>
    <row r="39" spans="1:14" s="2" customFormat="1" ht="22.5">
      <c r="A39" s="31"/>
      <c r="B39" s="153" t="s">
        <v>285</v>
      </c>
      <c r="C39" s="158" t="s">
        <v>207</v>
      </c>
      <c r="D39" s="153" t="str">
        <f>IF(COUNTA(D41:D45)=0,"Seleccionar una opción abajo",IF(COUNTA(D41:D45)&gt;1,COUNTA(D41:D45),IF(COUNTA(D41)=1,"A",IF(COUNTA(D42)=1,"B",IF(COUNTA(D43)=1,"C",IF(COUNTA(D44)=1,"D","E"))))))</f>
        <v>Seleccionar una opción abajo</v>
      </c>
      <c r="E39" s="79"/>
      <c r="F39"/>
      <c r="G39"/>
      <c r="H39"/>
      <c r="I39"/>
      <c r="J39"/>
      <c r="K39"/>
      <c r="L39"/>
      <c r="M39"/>
      <c r="N39"/>
    </row>
    <row r="40" spans="1:14" s="2" customFormat="1" ht="22.5">
      <c r="A40" s="31"/>
      <c r="B40" s="153" t="s">
        <v>283</v>
      </c>
      <c r="C40" s="75" t="s">
        <v>282</v>
      </c>
      <c r="D40" s="153" t="str">
        <f>IF(COUNTA(D41:D45)=0,"Colocar una X",IF(COUNTA(D41:D45)&gt;1,"Error","Contestada"))</f>
        <v>Colocar una X</v>
      </c>
      <c r="E40" s="79"/>
      <c r="F40"/>
      <c r="G40"/>
      <c r="H40"/>
      <c r="I40"/>
      <c r="J40"/>
      <c r="K40"/>
      <c r="L40"/>
      <c r="M40"/>
      <c r="N40"/>
    </row>
    <row r="41" spans="1:5" ht="33.75">
      <c r="A41" s="32"/>
      <c r="B41" s="80" t="s">
        <v>277</v>
      </c>
      <c r="C41" s="5" t="str">
        <f>Enunciados!E27</f>
        <v>- Se aplican solo algunas actividades de control obligatorias para proseguir con algún trámite específico.
- Los supervisiores o jefes son los encargados de asegurarse de que se cumplan las actividades de control vigentes, lo que realizan periódicamente.</v>
      </c>
      <c r="D41" s="153"/>
      <c r="E41" s="79"/>
    </row>
    <row r="42" spans="1:5" ht="33.75">
      <c r="A42" s="32"/>
      <c r="B42" s="80" t="s">
        <v>278</v>
      </c>
      <c r="C42" s="5" t="str">
        <f>Enunciados!F27</f>
        <v>- Algunos funcionarios aplican las actividades de control establecidas.
- El jerarca y los titulares subordinados han instaurado mecanismos para asegurar la aplicación de las actividades de control. </v>
      </c>
      <c r="D42" s="153"/>
      <c r="E42" s="79"/>
    </row>
    <row r="43" spans="1:5" ht="33.75">
      <c r="A43" s="32"/>
      <c r="B43" s="80" t="s">
        <v>279</v>
      </c>
      <c r="C43" s="5" t="str">
        <f>Enunciados!G27</f>
        <v>- Las actividades de control se han integrado a los procesos institucionales.
- Los funcionarios responsables de ejecutar las actividades de control están atentos a su efectividad y comunican sus recomendaciones a los titulares subordinados correspondientes.</v>
      </c>
      <c r="D43" s="153"/>
      <c r="E43" s="79"/>
    </row>
    <row r="44" spans="1:5" ht="33.75">
      <c r="A44" s="32"/>
      <c r="B44" s="80" t="s">
        <v>280</v>
      </c>
      <c r="C44" s="5" t="str">
        <f>Enunciados!H27</f>
        <v>- La aplicación de las actividades de control contempla el comportamiento de los riesgos institucionales.
- El jerarca y los titulares subordinados han establecido y aplican mecanismos para la ejecución de revisiones periódicas de las actividades de control.</v>
      </c>
      <c r="D44" s="153"/>
      <c r="E44" s="79"/>
    </row>
    <row r="45" spans="1:5" ht="67.5">
      <c r="A45" s="32"/>
      <c r="B45" s="80" t="s">
        <v>281</v>
      </c>
      <c r="C45" s="59" t="str">
        <f>Enunciados!I27</f>
        <v>- Las actividades de control como parte de los procesos institucionales, incorporan elementos que permiten la innovación y su mejora continua.
- La cultura vigente es tal que propicia un autocontrol a la vez consciente y automático, que garantiza razonablemente la seguridad de que se contemple en los procesos la suficiencia y la validez de las actividades de control vigentes, así como que se emprendan las acciones pertinentes para su fortalecimiento.</v>
      </c>
      <c r="D45" s="153"/>
      <c r="E45" s="79"/>
    </row>
    <row r="46" spans="1:5" ht="12.75">
      <c r="A46" s="32"/>
      <c r="B46" s="179" t="str">
        <f>IF(D46="PENDIENTE","SELECCIONAR UNA OPCION",IF(D46="VERIFICAR","HAY MAS DE UNA SELECCIÓN","CONTINUAR"))</f>
        <v>SELECCIONAR UNA OPCION</v>
      </c>
      <c r="C46" s="180"/>
      <c r="D46" s="153" t="str">
        <f>D38</f>
        <v>PENDIENTE</v>
      </c>
      <c r="E46" s="79"/>
    </row>
    <row r="47" spans="1:5" ht="12.75" customHeight="1">
      <c r="A47" s="34"/>
      <c r="B47" s="3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A5:E5"/>
    <mergeCell ref="B36:C36"/>
    <mergeCell ref="B46:C46"/>
    <mergeCell ref="B26:C26"/>
    <mergeCell ref="B16:C16"/>
  </mergeCells>
  <conditionalFormatting sqref="D9 D19 D29 D39 B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Z47"/>
  <sheetViews>
    <sheetView showGridLines="0" zoomScale="130" zoomScaleNormal="130" zoomScalePageLayoutView="0" workbookViewId="0" topLeftCell="A1">
      <selection activeCell="A1" sqref="A1"/>
    </sheetView>
  </sheetViews>
  <sheetFormatPr defaultColWidth="11.421875" defaultRowHeight="12.75"/>
  <cols>
    <col min="1" max="1" width="2.57421875" style="0" customWidth="1"/>
    <col min="2" max="2" width="10.57421875" style="122" customWidth="1"/>
    <col min="3" max="3" width="74.7109375" style="0" customWidth="1"/>
    <col min="4" max="4" width="14.421875" style="36" customWidth="1"/>
    <col min="5" max="5" width="2.57421875" style="36" customWidth="1"/>
    <col min="6" max="8" width="40.7109375" style="0" customWidth="1"/>
    <col min="9" max="13" width="25.7109375" style="0" customWidth="1"/>
  </cols>
  <sheetData>
    <row r="1" spans="1:9" s="1" customFormat="1" ht="11.25">
      <c r="A1" s="24" t="s">
        <v>152</v>
      </c>
      <c r="B1" s="3"/>
      <c r="C1" s="25"/>
      <c r="D1" s="76"/>
      <c r="E1" s="74"/>
      <c r="F1" s="25"/>
      <c r="G1" s="25"/>
      <c r="H1" s="25"/>
      <c r="I1" s="25"/>
    </row>
    <row r="2" spans="1:9" s="1" customFormat="1" ht="15">
      <c r="A2" s="112" t="s">
        <v>26</v>
      </c>
      <c r="B2" s="3"/>
      <c r="C2" s="25"/>
      <c r="D2" s="76"/>
      <c r="E2" s="74"/>
      <c r="F2" s="25"/>
      <c r="G2" s="25"/>
      <c r="H2" s="25"/>
      <c r="I2" s="25"/>
    </row>
    <row r="3" spans="1:26" s="1" customFormat="1" ht="11.25">
      <c r="A3" s="26"/>
      <c r="B3" s="3"/>
      <c r="C3" s="25"/>
      <c r="D3" s="76"/>
      <c r="E3" s="74"/>
      <c r="F3" s="25"/>
      <c r="G3" s="25"/>
      <c r="H3" s="25"/>
      <c r="I3" s="25"/>
      <c r="Z3" s="74"/>
    </row>
    <row r="4" spans="1:26" s="2" customFormat="1" ht="15.75">
      <c r="A4" s="154" t="s">
        <v>6</v>
      </c>
      <c r="B4" s="123"/>
      <c r="C4" s="28"/>
      <c r="D4" s="36"/>
      <c r="E4" s="77"/>
      <c r="F4" s="25"/>
      <c r="G4" s="25"/>
      <c r="H4" s="25"/>
      <c r="I4" s="25"/>
      <c r="J4" s="25"/>
      <c r="K4" s="25"/>
      <c r="L4" s="25"/>
      <c r="M4" s="25"/>
      <c r="N4" s="25"/>
      <c r="O4" s="25"/>
      <c r="P4" s="25"/>
      <c r="Q4" s="25"/>
      <c r="R4" s="25"/>
      <c r="S4" s="25"/>
      <c r="T4" s="25"/>
      <c r="U4" s="25"/>
      <c r="Z4" s="36" t="s">
        <v>160</v>
      </c>
    </row>
    <row r="5" spans="1:26" s="2" customFormat="1" ht="58.5" customHeight="1">
      <c r="A5" s="181" t="s">
        <v>235</v>
      </c>
      <c r="B5" s="182"/>
      <c r="C5" s="182"/>
      <c r="D5" s="182"/>
      <c r="E5" s="183"/>
      <c r="F5" s="25"/>
      <c r="G5" s="25"/>
      <c r="H5" s="25"/>
      <c r="I5" s="25"/>
      <c r="J5" s="25"/>
      <c r="K5" s="25"/>
      <c r="L5" s="25"/>
      <c r="M5" s="25"/>
      <c r="N5" s="25"/>
      <c r="O5" s="25"/>
      <c r="P5" s="25"/>
      <c r="Q5" s="25"/>
      <c r="R5" s="25"/>
      <c r="S5" s="25"/>
      <c r="T5" s="25"/>
      <c r="U5" s="25"/>
      <c r="Z5" s="36"/>
    </row>
    <row r="6" spans="6:26" ht="12.75">
      <c r="F6" s="25"/>
      <c r="Z6" s="36" t="s">
        <v>161</v>
      </c>
    </row>
    <row r="7" spans="1:26" ht="12.75">
      <c r="A7" s="29"/>
      <c r="B7" s="124"/>
      <c r="C7" s="30"/>
      <c r="D7" s="47"/>
      <c r="E7" s="48"/>
      <c r="F7" s="25"/>
      <c r="Z7" s="36" t="s">
        <v>162</v>
      </c>
    </row>
    <row r="8" spans="1:26" s="2" customFormat="1" ht="15">
      <c r="A8" s="31"/>
      <c r="B8" s="155" t="s">
        <v>170</v>
      </c>
      <c r="C8" s="156" t="s">
        <v>107</v>
      </c>
      <c r="D8" s="153" t="str">
        <f>IF(COUNTA(D11:D15)=0,"PENDIENTE",IF(COUNTA(D11:D15)&gt;1,"VERIFICAR","SELECCIONADA"))</f>
        <v>PENDIENTE</v>
      </c>
      <c r="E8" s="79"/>
      <c r="F8" s="25"/>
      <c r="Z8" s="77" t="s">
        <v>163</v>
      </c>
    </row>
    <row r="9" spans="1:5" s="2" customFormat="1" ht="33.75">
      <c r="A9" s="31"/>
      <c r="B9" s="153" t="s">
        <v>285</v>
      </c>
      <c r="C9" s="158" t="s">
        <v>77</v>
      </c>
      <c r="D9" s="153" t="str">
        <f>IF(COUNTA(D11:D15)=0,"Seleccionar una opción abajo",IF(COUNTA(D11:D15)&gt;1,COUNTA(D11:D15),IF(COUNTA(D11)=1,"A",IF(COUNTA(D12)=1,"B",IF(COUNTA(D13)=1,"C",IF(COUNTA(D14)=1,"D","E"))))))</f>
        <v>Seleccionar una opción abajo</v>
      </c>
      <c r="E9" s="79"/>
    </row>
    <row r="10" spans="1:5" s="2" customFormat="1" ht="24.75" customHeight="1">
      <c r="A10" s="31"/>
      <c r="B10" s="153" t="s">
        <v>283</v>
      </c>
      <c r="C10" s="75" t="s">
        <v>282</v>
      </c>
      <c r="D10" s="153" t="str">
        <f>IF(COUNTA(D11:D15)=0,"Colocar una X",IF(COUNTA(D11:D15)&gt;1,"Error","Contestada"))</f>
        <v>Colocar una X</v>
      </c>
      <c r="E10" s="79"/>
    </row>
    <row r="11" spans="1:5" ht="45">
      <c r="A11" s="32"/>
      <c r="B11" s="80" t="s">
        <v>277</v>
      </c>
      <c r="C11" s="18" t="str">
        <f>Enunciados!E29</f>
        <v>- Se recopila, procesa y comunica información para cumplir con algunos requerimientos específicos que se presentan a la institución.
- Algunos titulares subordinados han realizado esfuerzos aislados para el procesamiento, generación y comunicación de información relativa a las actividades a su cargo.</v>
      </c>
      <c r="D11" s="153"/>
      <c r="E11" s="79"/>
    </row>
    <row r="12" spans="1:5" ht="56.25">
      <c r="A12" s="32"/>
      <c r="B12" s="80" t="s">
        <v>278</v>
      </c>
      <c r="C12" s="18" t="str">
        <f>Enunciados!F29</f>
        <v>-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v>
      </c>
      <c r="D12" s="153"/>
      <c r="E12" s="79"/>
    </row>
    <row r="13" spans="1:5" ht="56.25">
      <c r="A13" s="32"/>
      <c r="B13" s="80" t="s">
        <v>279</v>
      </c>
      <c r="C13" s="18" t="str">
        <f>Enunciados!G29</f>
        <v>- El diseño y el desarrollo de los sistemas de información en la organización se fundamentan en una estrategia formal debidamente armonizada con los objetivos institucionales.
- Los sistemas de información cubren, de manera integrada, la mayor parte de las actividades que se realizan en la institución. Como parte de ellos, el archivo institucional funciona de manera técnica y profesional.</v>
      </c>
      <c r="D13" s="153"/>
      <c r="E13" s="79"/>
    </row>
    <row r="14" spans="1:14" ht="56.25">
      <c r="A14" s="32"/>
      <c r="B14" s="80" t="s">
        <v>280</v>
      </c>
      <c r="C14" s="18" t="str">
        <f>Enunciados!H29</f>
        <v>- Los sistemas de información permiten obtener, procesar, almacenar y recuperar información relevante sobre la gestión y el entorno institucionales, así como comunicarla a los usuarios que la requieren.
- Los sistemas de información están incorporados en el accionar institucional, tanto a nivel operativo como estratégico, y se someten constantemente a revisiones para incorporarles las mejoras pertinentes.</v>
      </c>
      <c r="D14" s="153"/>
      <c r="E14" s="79"/>
      <c r="F14" s="2"/>
      <c r="G14" s="2"/>
      <c r="H14" s="2"/>
      <c r="I14" s="2"/>
      <c r="K14" s="2"/>
      <c r="L14" s="2"/>
      <c r="M14" s="2"/>
      <c r="N14" s="2"/>
    </row>
    <row r="15" spans="1:14" ht="56.25">
      <c r="A15" s="32"/>
      <c r="B15" s="80" t="s">
        <v>281</v>
      </c>
      <c r="C15" s="18" t="str">
        <f>Enunciados!I29</f>
        <v>- Los sistemas de información permiten una gestión de la información externa e interna con un nivel óptimo de seguridad en cuanto a su calidad y oportunidad, como medio para la toma de decisiones por todos los usuarios.
- Los sistemas de información incorporan los mecanismos y previsiones necesarias para la incorporación de iniaciativas innovadoras y proactivas.</v>
      </c>
      <c r="D15" s="153"/>
      <c r="E15" s="79"/>
      <c r="I15" s="2"/>
      <c r="K15" s="2"/>
      <c r="L15" s="2"/>
      <c r="M15" s="2"/>
      <c r="N15" s="2"/>
    </row>
    <row r="16" spans="1:14" ht="12.75">
      <c r="A16" s="32"/>
      <c r="B16" s="179" t="str">
        <f>IF(D16="PENDIENTE","SELECCIONAR UNA OPCION",IF(D16="VERIFICAR","HAY MAS DE UNA SELECCIÓN","CONTINUAR"))</f>
        <v>SELECCIONAR UNA OPCION</v>
      </c>
      <c r="C16" s="180"/>
      <c r="D16" s="153" t="str">
        <f>D8</f>
        <v>PENDIENTE</v>
      </c>
      <c r="E16" s="79"/>
      <c r="I16" s="2"/>
      <c r="K16" s="2"/>
      <c r="L16" s="2"/>
      <c r="M16" s="2"/>
      <c r="N16" s="2"/>
    </row>
    <row r="17" spans="1:14" ht="12.75">
      <c r="A17" s="32"/>
      <c r="B17" s="121"/>
      <c r="C17" s="33"/>
      <c r="D17" s="51"/>
      <c r="E17" s="50"/>
      <c r="I17" s="2"/>
      <c r="J17" s="2"/>
      <c r="K17" s="2"/>
      <c r="L17" s="2"/>
      <c r="M17" s="2"/>
      <c r="N17" s="2"/>
    </row>
    <row r="18" spans="1:9" s="2" customFormat="1" ht="26.25" customHeight="1">
      <c r="A18" s="31"/>
      <c r="B18" s="155" t="s">
        <v>171</v>
      </c>
      <c r="C18" s="156" t="s">
        <v>128</v>
      </c>
      <c r="D18" s="153" t="str">
        <f>IF(COUNTA(D21:D25)=0,"PENDIENTE",IF(COUNTA(D21:D25)&gt;1,"VERIFICAR","SELECCIONADA"))</f>
        <v>PENDIENTE</v>
      </c>
      <c r="E18" s="79"/>
      <c r="I18"/>
    </row>
    <row r="19" spans="1:14" s="2" customFormat="1" ht="33.75">
      <c r="A19" s="31"/>
      <c r="B19" s="153" t="s">
        <v>285</v>
      </c>
      <c r="C19" s="158" t="s">
        <v>129</v>
      </c>
      <c r="D19" s="153" t="str">
        <f>IF(COUNTA(D21:D25)=0,"Seleccionar una opción abajo",IF(COUNTA(D21:D25)&gt;1,COUNTA(D21:D25),IF(COUNTA(D21)=1,"A",IF(COUNTA(D22)=1,"B",IF(COUNTA(D23)=1,"C",IF(COUNTA(D24)=1,"D","E"))))))</f>
        <v>Seleccionar una opción abajo</v>
      </c>
      <c r="E19" s="79"/>
      <c r="N19"/>
    </row>
    <row r="20" spans="1:14" s="2" customFormat="1" ht="24" customHeight="1">
      <c r="A20" s="31"/>
      <c r="B20" s="153" t="s">
        <v>283</v>
      </c>
      <c r="C20" s="75" t="s">
        <v>282</v>
      </c>
      <c r="D20" s="153" t="str">
        <f>IF(COUNTA(D21:D25)=0,"Colocar una X",IF(COUNTA(D21:D25)&gt;1,"Error","Contestada"))</f>
        <v>Colocar una X</v>
      </c>
      <c r="E20" s="79"/>
      <c r="F20"/>
      <c r="G20"/>
      <c r="H20"/>
      <c r="I20"/>
      <c r="J20"/>
      <c r="K20"/>
      <c r="L20"/>
      <c r="M20"/>
      <c r="N20"/>
    </row>
    <row r="21" spans="1:5" ht="22.5">
      <c r="A21" s="32"/>
      <c r="B21" s="80" t="s">
        <v>277</v>
      </c>
      <c r="C21" s="4" t="str">
        <f>Enunciados!E30</f>
        <v>Algunos sistemas de información generan la información necesaria para la atención de ciertos requerimientos específicos.</v>
      </c>
      <c r="D21" s="153"/>
      <c r="E21" s="79"/>
    </row>
    <row r="22" spans="1:13" ht="22.5">
      <c r="A22" s="32"/>
      <c r="B22" s="80" t="s">
        <v>278</v>
      </c>
      <c r="C22" s="4" t="str">
        <f>Enunciados!F30</f>
        <v>Se han instaurado algunos procesos para la generación de información que responda a las necesidades de los diferentes usuarios.</v>
      </c>
      <c r="D22" s="153"/>
      <c r="E22" s="79"/>
      <c r="M22" s="2"/>
    </row>
    <row r="23" spans="1:13" ht="33.75">
      <c r="A23" s="32"/>
      <c r="B23" s="80" t="s">
        <v>279</v>
      </c>
      <c r="C23" s="4" t="str">
        <f>Enunciados!G30</f>
        <v>Los sistemas de información generan la información requerida para el cumplimiento de los objetivos institucionales.
La información generada por los sistemas reúne los atributos de confiabilidad, oportunidad y utilidad.</v>
      </c>
      <c r="D23" s="153"/>
      <c r="E23" s="79"/>
      <c r="M23" s="2"/>
    </row>
    <row r="24" spans="1:14" ht="33.75">
      <c r="A24" s="32"/>
      <c r="B24" s="80" t="s">
        <v>280</v>
      </c>
      <c r="C24" s="4" t="str">
        <f>Enunciados!H30</f>
        <v>En el diseño y la mejora constante de los sistemas de información contemplan las necesidades según los fines institucionales, y se realizan los ajustes pertinentes en procura de una mayor utilidad y flexibilidad de la información.</v>
      </c>
      <c r="D24" s="153"/>
      <c r="E24" s="79"/>
      <c r="F24" s="2"/>
      <c r="G24" s="2"/>
      <c r="H24" s="2"/>
      <c r="I24" s="2"/>
      <c r="J24" s="2"/>
      <c r="K24" s="2"/>
      <c r="L24" s="2"/>
      <c r="M24" s="2"/>
      <c r="N24" s="2"/>
    </row>
    <row r="25" spans="1:14" ht="22.5">
      <c r="A25" s="32"/>
      <c r="B25" s="80" t="s">
        <v>281</v>
      </c>
      <c r="C25" s="5" t="str">
        <f>Enunciados!I30</f>
        <v>Los sistemas de información se basan en procesos que consideran la dinámica del entorno y la anticipación e innovación necesarias para la consecución de los fines institucionales.</v>
      </c>
      <c r="D25" s="153"/>
      <c r="E25" s="79"/>
      <c r="F25" s="2"/>
      <c r="G25" s="2"/>
      <c r="H25" s="2"/>
      <c r="I25" s="55"/>
      <c r="J25" s="55"/>
      <c r="K25" s="55"/>
      <c r="L25" s="55"/>
      <c r="M25" s="55"/>
      <c r="N25" s="2"/>
    </row>
    <row r="26" spans="1:14" ht="12.75">
      <c r="A26" s="32"/>
      <c r="B26" s="179" t="str">
        <f>IF(D26="PENDIENTE","SELECCIONAR UNA OPCION",IF(D26="VERIFICAR","HAY MAS DE UNA SELECCIÓN","CONTINUAR"))</f>
        <v>SELECCIONAR UNA OPCION</v>
      </c>
      <c r="C26" s="180"/>
      <c r="D26" s="153" t="str">
        <f>D18</f>
        <v>PENDIENTE</v>
      </c>
      <c r="E26" s="79"/>
      <c r="F26" s="2"/>
      <c r="G26" s="2"/>
      <c r="H26" s="2"/>
      <c r="I26" s="55"/>
      <c r="J26" s="55"/>
      <c r="K26" s="55"/>
      <c r="L26" s="55"/>
      <c r="M26" s="55"/>
      <c r="N26" s="2"/>
    </row>
    <row r="27" spans="1:14" ht="12.75">
      <c r="A27" s="32"/>
      <c r="B27" s="121"/>
      <c r="C27" s="33"/>
      <c r="D27" s="51"/>
      <c r="E27" s="50"/>
      <c r="N27" s="2"/>
    </row>
    <row r="28" spans="1:13" s="2" customFormat="1" ht="15">
      <c r="A28" s="31"/>
      <c r="B28" s="155" t="s">
        <v>172</v>
      </c>
      <c r="C28" s="156" t="s">
        <v>130</v>
      </c>
      <c r="D28" s="153" t="str">
        <f>IF(COUNTA(D31:D35)=0,"PENDIENTE",IF(COUNTA(D31:D35)&gt;1,"VERIFICAR","SELECCIONADA"))</f>
        <v>PENDIENTE</v>
      </c>
      <c r="E28" s="79"/>
      <c r="F28"/>
      <c r="G28"/>
      <c r="H28"/>
      <c r="I28"/>
      <c r="J28"/>
      <c r="K28"/>
      <c r="L28"/>
      <c r="M28"/>
    </row>
    <row r="29" spans="1:14" s="2" customFormat="1" ht="36" customHeight="1">
      <c r="A29" s="31"/>
      <c r="B29" s="153" t="s">
        <v>285</v>
      </c>
      <c r="C29" s="158" t="s">
        <v>131</v>
      </c>
      <c r="D29" s="153" t="str">
        <f>IF(COUNTA(D31:D35)=0,"Seleccionar una opción abajo",IF(COUNTA(D31:D35)&gt;1,COUNTA(D31:D35),IF(COUNTA(D31)=1,"A",IF(COUNTA(D32)=1,"B",IF(COUNTA(D33)=1,"C",IF(COUNTA(D34)=1,"D","E"))))))</f>
        <v>Seleccionar una opción abajo</v>
      </c>
      <c r="E29" s="79"/>
      <c r="I29"/>
      <c r="J29"/>
      <c r="K29"/>
      <c r="L29"/>
      <c r="M29"/>
      <c r="N29"/>
    </row>
    <row r="30" spans="1:14" s="2" customFormat="1" ht="24.75" customHeight="1">
      <c r="A30" s="31"/>
      <c r="B30" s="153" t="s">
        <v>283</v>
      </c>
      <c r="C30" s="75" t="s">
        <v>282</v>
      </c>
      <c r="D30" s="153" t="str">
        <f>IF(COUNTA(D31:D35)=0,"Colocar una X",IF(COUNTA(D31:D35)&gt;1,"Error","Contestada"))</f>
        <v>Colocar una X</v>
      </c>
      <c r="E30" s="79"/>
      <c r="F30"/>
      <c r="G30"/>
      <c r="H30"/>
      <c r="I30"/>
      <c r="J30"/>
      <c r="K30"/>
      <c r="L30"/>
      <c r="M30"/>
      <c r="N30"/>
    </row>
    <row r="31" spans="1:5" ht="22.5">
      <c r="A31" s="32"/>
      <c r="B31" s="80" t="s">
        <v>277</v>
      </c>
      <c r="C31" s="4" t="str">
        <f>Enunciados!E31</f>
        <v>Se han definido algunos canales de comunicación para enviar la información requerida por las instancias internas únicamente.</v>
      </c>
      <c r="D31" s="153"/>
      <c r="E31" s="79"/>
    </row>
    <row r="32" spans="1:13" ht="22.5">
      <c r="A32" s="32"/>
      <c r="B32" s="80" t="s">
        <v>278</v>
      </c>
      <c r="C32" s="4" t="str">
        <f>Enunciados!F31</f>
        <v>Se cuenta con canales de comunicación formalmente establecidos para la atención de los requerimientos de información tanto internos como externos.</v>
      </c>
      <c r="D32" s="153"/>
      <c r="E32" s="79"/>
      <c r="M32" s="2"/>
    </row>
    <row r="33" spans="1:13" ht="22.5">
      <c r="A33" s="32"/>
      <c r="B33" s="80" t="s">
        <v>279</v>
      </c>
      <c r="C33" s="4" t="str">
        <f>Enunciados!G31</f>
        <v>La información se comunica oportunamente a las instancias pertinentes. Al respecto, se cuenta con regulaciones precisas sobre la comunicación de información confidencial.</v>
      </c>
      <c r="D33" s="153"/>
      <c r="E33" s="79"/>
      <c r="F33" s="2"/>
      <c r="G33" s="2"/>
      <c r="H33" s="2"/>
      <c r="I33" s="2"/>
      <c r="K33" s="2"/>
      <c r="L33" s="2"/>
      <c r="M33" s="2"/>
    </row>
    <row r="34" spans="1:14" ht="22.5">
      <c r="A34" s="32"/>
      <c r="B34" s="80" t="s">
        <v>280</v>
      </c>
      <c r="C34" s="4" t="str">
        <f>Enunciados!H31</f>
        <v>Se han instaurado procesos para el seguimiento constante de la efectividad de la comunicación de la información, y oportunamente se toman las acciones para incorporar las mejoras necesarias.</v>
      </c>
      <c r="D34" s="153"/>
      <c r="E34" s="79"/>
      <c r="F34" s="2"/>
      <c r="G34" s="2"/>
      <c r="H34" s="2"/>
      <c r="I34" s="2"/>
      <c r="K34" s="2"/>
      <c r="L34" s="2"/>
      <c r="M34" s="2"/>
      <c r="N34" s="2"/>
    </row>
    <row r="35" spans="1:14" ht="33.75">
      <c r="A35" s="32"/>
      <c r="B35" s="80" t="s">
        <v>281</v>
      </c>
      <c r="C35" s="5" t="str">
        <f>Enunciados!I31</f>
        <v>La comunicación de la información se realiza a las instancias competentes, de manera ágil, oportuna y correcta, y permite a la institución desarrollar métodos novedosos de gestión, organización y rendición de cuentas.</v>
      </c>
      <c r="D35" s="153"/>
      <c r="E35" s="79"/>
      <c r="N35" s="2"/>
    </row>
    <row r="36" spans="1:14" ht="12.75">
      <c r="A36" s="32"/>
      <c r="B36" s="179" t="str">
        <f>IF(D36="PENDIENTE","SELECCIONAR UNA OPCION",IF(D36="VERIFICAR","HAY MAS DE UNA SELECCIÓN","CONTINUAR"))</f>
        <v>SELECCIONAR UNA OPCION</v>
      </c>
      <c r="C36" s="180"/>
      <c r="D36" s="153" t="str">
        <f>D28</f>
        <v>PENDIENTE</v>
      </c>
      <c r="E36" s="79"/>
      <c r="N36" s="2"/>
    </row>
    <row r="37" spans="1:14" ht="12.75">
      <c r="A37" s="32"/>
      <c r="B37" s="121"/>
      <c r="C37" s="33"/>
      <c r="D37" s="51"/>
      <c r="E37" s="50"/>
      <c r="F37" s="2"/>
      <c r="G37" s="2"/>
      <c r="H37" s="2"/>
      <c r="I37" s="2"/>
      <c r="J37" s="2"/>
      <c r="K37" s="2"/>
      <c r="L37" s="2"/>
      <c r="M37" s="2"/>
      <c r="N37" s="2"/>
    </row>
    <row r="38" spans="1:14" s="2" customFormat="1" ht="15">
      <c r="A38" s="31"/>
      <c r="B38" s="155" t="s">
        <v>189</v>
      </c>
      <c r="C38" s="156" t="s">
        <v>227</v>
      </c>
      <c r="D38" s="153" t="str">
        <f>IF(COUNTA(D41:D45)=0,"PENDIENTE",IF(COUNTA(D41:D45)&gt;1,"VERIFICAR","SELECCIONADA"))</f>
        <v>PENDIENTE</v>
      </c>
      <c r="E38" s="79"/>
      <c r="F38"/>
      <c r="G38"/>
      <c r="H38"/>
      <c r="I38"/>
      <c r="J38"/>
      <c r="K38"/>
      <c r="L38"/>
      <c r="M38"/>
      <c r="N38"/>
    </row>
    <row r="39" spans="1:14" s="2" customFormat="1" ht="56.25">
      <c r="A39" s="31"/>
      <c r="B39" s="153" t="s">
        <v>285</v>
      </c>
      <c r="C39" s="158" t="s">
        <v>232</v>
      </c>
      <c r="D39" s="153" t="str">
        <f>IF(COUNTA(D41:D45)=0,"Seleccionar una opción abajo",IF(COUNTA(D41:D45)&gt;1,COUNTA(D41:D45),IF(COUNTA(D41)=1,"A",IF(COUNTA(D42)=1,"B",IF(COUNTA(D43)=1,"C",IF(COUNTA(D44)=1,"D","E"))))))</f>
        <v>Seleccionar una opción abajo</v>
      </c>
      <c r="E39" s="79"/>
      <c r="F39"/>
      <c r="G39"/>
      <c r="H39"/>
      <c r="I39"/>
      <c r="J39"/>
      <c r="K39"/>
      <c r="L39"/>
      <c r="M39"/>
      <c r="N39"/>
    </row>
    <row r="40" spans="1:14" s="2" customFormat="1" ht="24.75" customHeight="1">
      <c r="A40" s="31"/>
      <c r="B40" s="153" t="s">
        <v>283</v>
      </c>
      <c r="C40" s="75" t="s">
        <v>282</v>
      </c>
      <c r="D40" s="153" t="str">
        <f>IF(COUNTA(D41:D45)=0,"Colocar una X",IF(COUNTA(D41:D45)&gt;1,"Error","Contestada"))</f>
        <v>Colocar una X</v>
      </c>
      <c r="E40" s="79"/>
      <c r="F40"/>
      <c r="G40"/>
      <c r="H40"/>
      <c r="I40"/>
      <c r="J40"/>
      <c r="K40"/>
      <c r="L40"/>
      <c r="M40"/>
      <c r="N40"/>
    </row>
    <row r="41" spans="1:5" ht="22.5">
      <c r="A41" s="32"/>
      <c r="B41" s="80" t="s">
        <v>277</v>
      </c>
      <c r="C41" s="4" t="str">
        <f>Enunciados!E32</f>
        <v>Se cuenta con algunos controles en el proceso de generación de la información, definidos mediante esfuerzos aislados por parte de algunos titulares subordinados.</v>
      </c>
      <c r="D41" s="153"/>
      <c r="E41" s="79"/>
    </row>
    <row r="42" spans="1:5" ht="56.25">
      <c r="A42" s="32"/>
      <c r="B42" s="80" t="s">
        <v>278</v>
      </c>
      <c r="C42" s="4" t="str">
        <f>Enunciados!F32</f>
        <v>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v>
      </c>
      <c r="D42" s="153"/>
      <c r="E42" s="79"/>
    </row>
    <row r="43" spans="1:5" ht="33.75">
      <c r="A43" s="32"/>
      <c r="B43" s="80" t="s">
        <v>279</v>
      </c>
      <c r="C43" s="5" t="str">
        <f>Enunciados!G32</f>
        <v>Los sistemas de información conllevan la definición de controles desde su diseño hasta su operación. Ello garantiza que posean los mecanismos de control apropiados para la generación de información confiable, oportuna y útil.</v>
      </c>
      <c r="D43" s="153"/>
      <c r="E43" s="79"/>
    </row>
    <row r="44" spans="1:5" ht="33.75">
      <c r="A44" s="32"/>
      <c r="B44" s="80" t="s">
        <v>280</v>
      </c>
      <c r="C44" s="4" t="str">
        <f>Enunciados!H32</f>
        <v>Los controles establecidos en los sistemas de información se monitorean de manera permanente; y se adoptan oportunamente las mejoras necesarias, así como las medidas necesarias para garantizar la calidad, la disponibilidad y la comunicación de la información con la oportunidad requerida.</v>
      </c>
      <c r="D44" s="153"/>
      <c r="E44" s="79"/>
    </row>
    <row r="45" spans="1:5" ht="45">
      <c r="A45" s="32"/>
      <c r="B45" s="80" t="s">
        <v>281</v>
      </c>
      <c r="C45" s="5" t="str">
        <f>Enunciados!I32</f>
        <v>Los sistemas de información cuentan con los controles necesarios para disminuir los riesgos de pérdida de información y de fallas en la recopilación, el procesamiento, el mantenimiento y la comunicación de información son mínimos. Además, la institución cuenta con mecanismos que propician la respuesta y anticipación oportunas, a las condiciones cambiantes del entorno que afectan dichos sistemas.</v>
      </c>
      <c r="D45" s="153"/>
      <c r="E45" s="79"/>
    </row>
    <row r="46" spans="1:5" ht="12.75">
      <c r="A46" s="32"/>
      <c r="B46" s="179" t="str">
        <f>IF(D46="PENDIENTE","SELECCIONAR UNA OPCION",IF(D46="VERIFICAR","HAY MAS DE UNA SELECCIÓN","CONTINUAR"))</f>
        <v>SELECCIONAR UNA OPCION</v>
      </c>
      <c r="C46" s="180"/>
      <c r="D46" s="153" t="str">
        <f>D38</f>
        <v>PENDIENTE</v>
      </c>
      <c r="E46" s="79"/>
    </row>
    <row r="47" spans="1:5" ht="12.75" customHeight="1">
      <c r="A47" s="34"/>
      <c r="B47" s="12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A5:E5"/>
    <mergeCell ref="B46:C46"/>
    <mergeCell ref="B36:C36"/>
    <mergeCell ref="B26:C26"/>
    <mergeCell ref="B16:C16"/>
  </mergeCells>
  <conditionalFormatting sqref="D9 D19 D29 D39 B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1">
      <selection activeCell="A1" sqref="A1"/>
    </sheetView>
  </sheetViews>
  <sheetFormatPr defaultColWidth="11.421875" defaultRowHeight="12.75"/>
  <cols>
    <col min="1" max="1" width="2.57421875" style="0" customWidth="1"/>
    <col min="2" max="2" width="10.57421875" style="122" customWidth="1"/>
    <col min="3" max="3" width="74.7109375" style="0" customWidth="1"/>
    <col min="4" max="4" width="2.57421875" style="36" hidden="1" customWidth="1"/>
    <col min="5" max="5" width="14.421875" style="36" customWidth="1"/>
    <col min="6" max="6" width="2.57421875" style="36" customWidth="1"/>
    <col min="7" max="9" width="40.7109375" style="0" customWidth="1"/>
    <col min="10" max="14" width="25.7109375" style="0" customWidth="1"/>
  </cols>
  <sheetData>
    <row r="1" spans="1:10" s="1" customFormat="1" ht="11.25">
      <c r="A1" s="24" t="s">
        <v>152</v>
      </c>
      <c r="B1" s="3"/>
      <c r="C1" s="25"/>
      <c r="D1" s="74"/>
      <c r="E1" s="76"/>
      <c r="F1" s="74"/>
      <c r="G1" s="25"/>
      <c r="H1" s="25"/>
      <c r="I1" s="25"/>
      <c r="J1" s="25"/>
    </row>
    <row r="2" spans="1:10" s="1" customFormat="1" ht="15">
      <c r="A2" s="112" t="s">
        <v>26</v>
      </c>
      <c r="B2" s="3"/>
      <c r="C2" s="25"/>
      <c r="D2" s="74"/>
      <c r="E2" s="76"/>
      <c r="F2" s="74"/>
      <c r="G2" s="25"/>
      <c r="H2" s="25"/>
      <c r="I2" s="25"/>
      <c r="J2" s="25"/>
    </row>
    <row r="3" spans="1:27" s="1" customFormat="1" ht="11.25">
      <c r="A3" s="26"/>
      <c r="B3" s="3"/>
      <c r="C3" s="25"/>
      <c r="D3" s="74"/>
      <c r="E3" s="76"/>
      <c r="F3" s="74"/>
      <c r="G3" s="25"/>
      <c r="H3" s="25"/>
      <c r="I3" s="25"/>
      <c r="J3" s="25"/>
      <c r="AA3" s="74"/>
    </row>
    <row r="4" spans="1:27" s="2" customFormat="1" ht="15.75">
      <c r="A4" s="154" t="s">
        <v>260</v>
      </c>
      <c r="B4" s="123"/>
      <c r="C4" s="28"/>
      <c r="D4" s="77"/>
      <c r="E4" s="36"/>
      <c r="F4" s="77"/>
      <c r="G4" s="25"/>
      <c r="H4" s="25"/>
      <c r="I4" s="25"/>
      <c r="J4" s="25"/>
      <c r="K4" s="25"/>
      <c r="L4" s="25"/>
      <c r="M4" s="25"/>
      <c r="N4" s="25"/>
      <c r="O4" s="25"/>
      <c r="P4" s="25"/>
      <c r="Q4" s="25"/>
      <c r="R4" s="25"/>
      <c r="S4" s="25"/>
      <c r="T4" s="25"/>
      <c r="U4" s="25"/>
      <c r="V4" s="25"/>
      <c r="AA4" s="36" t="s">
        <v>160</v>
      </c>
    </row>
    <row r="5" spans="1:27" s="2" customFormat="1" ht="51" customHeight="1">
      <c r="A5" s="181" t="s">
        <v>228</v>
      </c>
      <c r="B5" s="182"/>
      <c r="C5" s="182"/>
      <c r="D5" s="182"/>
      <c r="E5" s="183"/>
      <c r="F5" s="77"/>
      <c r="G5" s="25"/>
      <c r="H5" s="25"/>
      <c r="I5" s="25"/>
      <c r="J5" s="25"/>
      <c r="K5" s="25"/>
      <c r="L5" s="25"/>
      <c r="M5" s="25"/>
      <c r="N5" s="25"/>
      <c r="O5" s="25"/>
      <c r="P5" s="25"/>
      <c r="Q5" s="25"/>
      <c r="R5" s="25"/>
      <c r="S5" s="25"/>
      <c r="T5" s="25"/>
      <c r="U5" s="25"/>
      <c r="V5" s="25"/>
      <c r="AA5" s="36"/>
    </row>
    <row r="6" spans="7:27" ht="12.75">
      <c r="G6" s="25"/>
      <c r="AA6" s="36" t="s">
        <v>161</v>
      </c>
    </row>
    <row r="7" spans="1:27" ht="12.75">
      <c r="A7" s="29"/>
      <c r="B7" s="124"/>
      <c r="C7" s="30"/>
      <c r="D7" s="47"/>
      <c r="E7" s="47"/>
      <c r="F7" s="48"/>
      <c r="G7" s="25"/>
      <c r="AA7" s="36" t="s">
        <v>162</v>
      </c>
    </row>
    <row r="8" spans="1:27" s="2" customFormat="1" ht="15">
      <c r="A8" s="31"/>
      <c r="B8" s="155" t="s">
        <v>173</v>
      </c>
      <c r="C8" s="156" t="s">
        <v>226</v>
      </c>
      <c r="D8" s="78"/>
      <c r="E8" s="153" t="str">
        <f>IF(COUNTA(E11:E15)=0,"PENDIENTE",IF(COUNTA(E11:E15)&gt;1,"VERIFICAR","SELECCIONADA"))</f>
        <v>PENDIENTE</v>
      </c>
      <c r="F8" s="79"/>
      <c r="G8" s="25"/>
      <c r="M8"/>
      <c r="AA8" s="77" t="s">
        <v>163</v>
      </c>
    </row>
    <row r="9" spans="1:13" s="2" customFormat="1" ht="33.75">
      <c r="A9" s="31"/>
      <c r="B9" s="153" t="s">
        <v>285</v>
      </c>
      <c r="C9" s="158" t="s">
        <v>75</v>
      </c>
      <c r="D9" s="78"/>
      <c r="E9" s="153" t="str">
        <f>IF(COUNTA(E11:E15)=0,"Seleccionar una opción abajo",IF(COUNTA(E11:E15)&gt;1,COUNTA(E11:E15),IF(COUNTA(E11)=1,"A",IF(COUNTA(E12)=1,"B",IF(COUNTA(E13)=1,"C",IF(COUNTA(E14)=1,"D","E"))))))</f>
        <v>Seleccionar una opción abajo</v>
      </c>
      <c r="F9" s="79"/>
      <c r="G9"/>
      <c r="H9"/>
      <c r="I9"/>
      <c r="J9"/>
      <c r="K9"/>
      <c r="L9"/>
      <c r="M9"/>
    </row>
    <row r="10" spans="1:6" s="2" customFormat="1" ht="22.5">
      <c r="A10" s="31"/>
      <c r="B10" s="153" t="s">
        <v>283</v>
      </c>
      <c r="C10" s="75" t="s">
        <v>282</v>
      </c>
      <c r="D10" s="78"/>
      <c r="E10" s="153" t="str">
        <f>IF(COUNTA(E11:E15)=0,"Colocar una X",IF(COUNTA(E11:E15)&gt;1,"Error","Contestada"))</f>
        <v>Colocar una X</v>
      </c>
      <c r="F10" s="79"/>
    </row>
    <row r="11" spans="1:6" ht="12.75">
      <c r="A11" s="32"/>
      <c r="B11" s="80" t="s">
        <v>277</v>
      </c>
      <c r="C11" s="18" t="str">
        <f>Enunciados!E34</f>
        <v>El seguimiento del sistema de control interno es responsabilidad de una o varias unidades particulares.</v>
      </c>
      <c r="D11" s="78"/>
      <c r="E11" s="153"/>
      <c r="F11" s="79"/>
    </row>
    <row r="12" spans="1:6" ht="45">
      <c r="A12" s="32"/>
      <c r="B12" s="80" t="s">
        <v>278</v>
      </c>
      <c r="C12" s="18" t="str">
        <f>Enunciados!F34</f>
        <v>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v>
      </c>
      <c r="D12" s="78"/>
      <c r="E12" s="153"/>
      <c r="F12" s="79"/>
    </row>
    <row r="13" spans="1:6" ht="22.5">
      <c r="A13" s="32"/>
      <c r="B13" s="80" t="s">
        <v>279</v>
      </c>
      <c r="C13" s="18" t="str">
        <f>Enunciados!G34</f>
        <v>El seguimiento del sistema de control intero es asumido por el jerarca, los titulares subordinados y los funcionarios, cada quien en el ámbito de sus competencias.</v>
      </c>
      <c r="D13" s="78"/>
      <c r="E13" s="153"/>
      <c r="F13" s="79"/>
    </row>
    <row r="14" spans="1:15" ht="33.75">
      <c r="A14" s="32"/>
      <c r="B14" s="80" t="s">
        <v>280</v>
      </c>
      <c r="C14" s="18" t="str">
        <f>Enunciados!H34</f>
        <v>El seguimiento del sistema de control interno forma parte de las actividades diarias del jerarca, los titulares subordinarios y los funcionarios, y se promueven revisiones independientes por parte de otras instancias.</v>
      </c>
      <c r="D14" s="78"/>
      <c r="E14" s="153"/>
      <c r="F14" s="79"/>
      <c r="G14" s="2"/>
      <c r="H14" s="2"/>
      <c r="I14" s="2"/>
      <c r="J14" s="2"/>
      <c r="L14" s="2"/>
      <c r="M14" s="2"/>
      <c r="N14" s="2"/>
      <c r="O14" s="2"/>
    </row>
    <row r="15" spans="1:15" ht="33.75">
      <c r="A15" s="32"/>
      <c r="B15" s="80" t="s">
        <v>281</v>
      </c>
      <c r="C15" s="18" t="str">
        <f>Enunciados!I34</f>
        <v>El jerarca y los titulares subordinados han asumido un liderazgo compartido respecto del seguimiento del sistema de control interno; y han instaurado lo mecanismos necesarios para la innovación y mejora continua del sistema.</v>
      </c>
      <c r="D15" s="78"/>
      <c r="E15" s="153"/>
      <c r="F15" s="79"/>
      <c r="J15" s="2"/>
      <c r="L15" s="2"/>
      <c r="M15" s="2"/>
      <c r="N15" s="2"/>
      <c r="O15" s="2"/>
    </row>
    <row r="16" spans="1:15" ht="12.75">
      <c r="A16" s="32"/>
      <c r="B16" s="179" t="str">
        <f>IF(D16="PENDIENTE","SELECCIONAR UNA OPCION",IF(D16="VERIFICAR","HAY MAS DE UNA SELECCIÓN","CONTINUAR"))</f>
        <v>CONTINUAR</v>
      </c>
      <c r="C16" s="180"/>
      <c r="D16" s="78"/>
      <c r="E16" s="153" t="str">
        <f>E8</f>
        <v>PENDIENTE</v>
      </c>
      <c r="F16" s="79"/>
      <c r="J16" s="2"/>
      <c r="L16" s="2"/>
      <c r="M16" s="2"/>
      <c r="N16" s="2"/>
      <c r="O16" s="2"/>
    </row>
    <row r="17" spans="1:15" ht="12.75">
      <c r="A17" s="32"/>
      <c r="B17" s="121"/>
      <c r="C17" s="33"/>
      <c r="D17" s="51"/>
      <c r="E17" s="51"/>
      <c r="F17" s="50"/>
      <c r="J17" s="2"/>
      <c r="K17" s="2"/>
      <c r="L17" s="2"/>
      <c r="M17" s="2"/>
      <c r="N17" s="2"/>
      <c r="O17" s="2"/>
    </row>
    <row r="18" spans="1:10" s="2" customFormat="1" ht="15">
      <c r="A18" s="31"/>
      <c r="B18" s="155" t="s">
        <v>174</v>
      </c>
      <c r="C18" s="156" t="s">
        <v>1</v>
      </c>
      <c r="D18" s="51"/>
      <c r="E18" s="153" t="str">
        <f>IF(COUNTA(E21:E25)=0,"PENDIENTE",IF(COUNTA(E21:E25)&gt;1,"VERIFICAR","SELECCIONADA"))</f>
        <v>PENDIENTE</v>
      </c>
      <c r="F18" s="79"/>
      <c r="J18"/>
    </row>
    <row r="19" spans="1:15" s="2" customFormat="1" ht="33.75">
      <c r="A19" s="31"/>
      <c r="B19" s="153" t="s">
        <v>285</v>
      </c>
      <c r="C19" s="158" t="s">
        <v>208</v>
      </c>
      <c r="D19" s="51"/>
      <c r="E19" s="153" t="str">
        <f>IF(COUNTA(E21:E25)=0,"Seleccionar una opción abajo",IF(COUNTA(E21:E25)&gt;1,COUNTA(E21:E25),IF(COUNTA(E21)=1,"A",IF(COUNTA(E22)=1,"B",IF(COUNTA(E23)=1,"C",IF(COUNTA(E24)=1,"D","E"))))))</f>
        <v>Seleccionar una opción abajo</v>
      </c>
      <c r="F19" s="79"/>
      <c r="O19"/>
    </row>
    <row r="20" spans="1:15" s="2" customFormat="1" ht="22.5">
      <c r="A20" s="31"/>
      <c r="B20" s="153" t="s">
        <v>283</v>
      </c>
      <c r="C20" s="75" t="s">
        <v>282</v>
      </c>
      <c r="D20" s="51"/>
      <c r="E20" s="153" t="str">
        <f>IF(COUNTA(E21:E25)=0,"Colocar una X",IF(COUNTA(E21:E25)&gt;1,"Error","Contestada"))</f>
        <v>Colocar una X</v>
      </c>
      <c r="F20" s="79"/>
      <c r="G20"/>
      <c r="H20"/>
      <c r="I20"/>
      <c r="J20"/>
      <c r="K20"/>
      <c r="L20"/>
      <c r="M20"/>
      <c r="N20"/>
      <c r="O20"/>
    </row>
    <row r="21" spans="1:6" ht="22.5">
      <c r="A21" s="32"/>
      <c r="B21" s="80" t="s">
        <v>277</v>
      </c>
      <c r="C21" s="4" t="str">
        <f>Enunciados!E35</f>
        <v>Para unidades organizacionales específicas, existen disposiciones sobre el seguimiento que deben ejercer sobre el control interno aplicable a algunas de las actividades que realizan.</v>
      </c>
      <c r="D21" s="78"/>
      <c r="E21" s="153"/>
      <c r="F21" s="79"/>
    </row>
    <row r="22" spans="1:14" ht="22.5">
      <c r="A22" s="32"/>
      <c r="B22" s="80" t="s">
        <v>278</v>
      </c>
      <c r="C22" s="18" t="str">
        <f>Enunciados!F35</f>
        <v>El jerarca ha emitido disposiciones de tipo general sobre la obligación de los titulares subordinados de dar seguimiento al sistema de control interno, con la colaboración de los funcionarios que corresponda.</v>
      </c>
      <c r="D22" s="78"/>
      <c r="E22" s="153"/>
      <c r="F22" s="79"/>
      <c r="N22" s="2"/>
    </row>
    <row r="23" spans="1:14" ht="45">
      <c r="A23" s="32"/>
      <c r="B23" s="80" t="s">
        <v>279</v>
      </c>
      <c r="C23" s="18" t="str">
        <f>Enunciados!G35</f>
        <v>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v>
      </c>
      <c r="D23" s="78"/>
      <c r="E23" s="153"/>
      <c r="F23" s="79"/>
      <c r="N23" s="2"/>
    </row>
    <row r="24" spans="1:15" ht="33.75">
      <c r="A24" s="32"/>
      <c r="B24" s="80" t="s">
        <v>280</v>
      </c>
      <c r="C24" s="4" t="str">
        <f>Enunciados!H35</f>
        <v>Las regulaciones cubren todos los aspectos relacionados con el seguimiento continuo y periódico interno y externo, así como con la implementación y la verificación de las mejoras que se determinen, sean éstas de carácter operativo o estratégico.</v>
      </c>
      <c r="D24" s="78"/>
      <c r="E24" s="153"/>
      <c r="F24" s="79"/>
      <c r="G24" s="2"/>
      <c r="H24" s="2"/>
      <c r="I24" s="2"/>
      <c r="J24" s="2"/>
      <c r="K24" s="2"/>
      <c r="L24" s="2"/>
      <c r="M24" s="2"/>
      <c r="N24" s="2"/>
      <c r="O24" s="2"/>
    </row>
    <row r="25" spans="1:15" ht="33.75">
      <c r="A25" s="32"/>
      <c r="B25" s="80" t="s">
        <v>281</v>
      </c>
      <c r="C25" s="4" t="str">
        <f>Enunciados!I35</f>
        <v>El seguimiento del sistema de control interno es un proceso estructurado que incorpora revisiones de diversos tipos y herramientas flexibles. Los esfuerzos realizados en torno a este componente del control interno han contribuido a que se convierta en parte de la cultura institucional.</v>
      </c>
      <c r="D25" s="78"/>
      <c r="E25" s="153"/>
      <c r="F25" s="79"/>
      <c r="G25" s="2"/>
      <c r="H25" s="2"/>
      <c r="I25" s="2"/>
      <c r="J25" s="55"/>
      <c r="K25" s="55"/>
      <c r="L25" s="55"/>
      <c r="M25" s="55"/>
      <c r="N25" s="55"/>
      <c r="O25" s="2"/>
    </row>
    <row r="26" spans="1:15" ht="12.75">
      <c r="A26" s="32"/>
      <c r="B26" s="179" t="str">
        <f>IF(D26="PENDIENTE","SELECCIONAR UNA OPCION",IF(D26="VERIFICAR","HAY MAS DE UNA SELECCIÓN","CONTINUAR"))</f>
        <v>CONTINUAR</v>
      </c>
      <c r="C26" s="180"/>
      <c r="D26" s="78"/>
      <c r="E26" s="153" t="str">
        <f>E18</f>
        <v>PENDIENTE</v>
      </c>
      <c r="F26" s="79"/>
      <c r="G26" s="2"/>
      <c r="H26" s="2"/>
      <c r="I26" s="2"/>
      <c r="J26" s="55"/>
      <c r="K26" s="55"/>
      <c r="L26" s="55"/>
      <c r="M26" s="55"/>
      <c r="N26" s="55"/>
      <c r="O26" s="2"/>
    </row>
    <row r="27" spans="1:15" ht="12.75">
      <c r="A27" s="32"/>
      <c r="B27" s="121"/>
      <c r="C27" s="33"/>
      <c r="D27" s="51"/>
      <c r="E27" s="51"/>
      <c r="F27" s="50"/>
      <c r="O27" s="2"/>
    </row>
    <row r="28" spans="1:14" s="2" customFormat="1" ht="15">
      <c r="A28" s="31"/>
      <c r="B28" s="155" t="s">
        <v>175</v>
      </c>
      <c r="C28" s="156" t="s">
        <v>2</v>
      </c>
      <c r="D28" s="78"/>
      <c r="E28" s="153" t="str">
        <f>IF(COUNTA(E31:E35)=0,"PENDIENTE",IF(COUNTA(E31:E35)&gt;1,"VERIFICAR","SELECCIONADA"))</f>
        <v>PENDIENTE</v>
      </c>
      <c r="F28" s="79"/>
      <c r="G28"/>
      <c r="H28"/>
      <c r="I28"/>
      <c r="J28"/>
      <c r="K28"/>
      <c r="L28"/>
      <c r="M28"/>
      <c r="N28"/>
    </row>
    <row r="29" spans="1:15" s="2" customFormat="1" ht="56.25">
      <c r="A29" s="31"/>
      <c r="B29" s="153" t="s">
        <v>285</v>
      </c>
      <c r="C29" s="158" t="s">
        <v>3</v>
      </c>
      <c r="D29" s="78"/>
      <c r="E29" s="153" t="str">
        <f>IF(COUNTA(E31:E35)=0,"Seleccionar una opción abajo",IF(COUNTA(E31:E35)&gt;1,COUNTA(E31:E35),IF(COUNTA(E31)=1,"A",IF(COUNTA(E32)=1,"B",IF(COUNTA(E33)=1,"C",IF(COUNTA(E34)=1,"D","E"))))))</f>
        <v>Seleccionar una opción abajo</v>
      </c>
      <c r="F29" s="79"/>
      <c r="J29"/>
      <c r="K29"/>
      <c r="L29"/>
      <c r="M29"/>
      <c r="N29"/>
      <c r="O29"/>
    </row>
    <row r="30" spans="1:15" s="2" customFormat="1" ht="22.5">
      <c r="A30" s="31"/>
      <c r="B30" s="153" t="s">
        <v>283</v>
      </c>
      <c r="C30" s="75" t="s">
        <v>282</v>
      </c>
      <c r="D30" s="78"/>
      <c r="E30" s="153" t="str">
        <f>IF(COUNTA(E31:E35)=0,"Colocar una X",IF(COUNTA(E31:E35)&gt;1,"Error","Contestada"))</f>
        <v>Colocar una X</v>
      </c>
      <c r="F30" s="79"/>
      <c r="G30"/>
      <c r="H30"/>
      <c r="I30"/>
      <c r="J30"/>
      <c r="K30"/>
      <c r="L30"/>
      <c r="M30"/>
      <c r="N30"/>
      <c r="O30"/>
    </row>
    <row r="31" spans="1:6" ht="33.75">
      <c r="A31" s="32"/>
      <c r="B31" s="80" t="s">
        <v>277</v>
      </c>
      <c r="C31" s="4" t="str">
        <f>Enunciados!E36</f>
        <v>Existen labores aisladas de seguimiento del sistema de control interno con un alcance limitado a algunos controles específicos, las cuales se ponen de manifiesto mediante la vigilancia que, de manera rutinaria, ejercen los titulares sobre el cumplimiento de algunas actividades.</v>
      </c>
      <c r="D31" s="78"/>
      <c r="E31" s="153"/>
      <c r="F31" s="79"/>
    </row>
    <row r="32" spans="1:14" ht="22.5">
      <c r="A32" s="32"/>
      <c r="B32" s="80" t="s">
        <v>278</v>
      </c>
      <c r="C32" s="4" t="str">
        <f>Enunciados!F36</f>
        <v>El jerarca y los titulares subordinados vigilan las actividades bajo su control con una visión de corto plazo y en procura del cumplimiento de las obligaciones legales que establece el ordenamiento.</v>
      </c>
      <c r="D32" s="78"/>
      <c r="E32" s="153"/>
      <c r="F32" s="79"/>
      <c r="N32" s="2"/>
    </row>
    <row r="33" spans="1:14" ht="56.25">
      <c r="A33" s="32"/>
      <c r="B33" s="80" t="s">
        <v>279</v>
      </c>
      <c r="C33" s="4" t="str">
        <f>Enunciados!G36</f>
        <v>El seguimiento del sistema de control interno y sus mecanismos se han integrado a las actividades institucionales, y en lo procedente se han incorporado en la documentación de los puestos y procesos. En ese sentido, los funcionarios aplican las actividades de seguimiento que les corresponden, y en esos esfuerzos son supervisados por los titulares subordinados, quienes a su vez realizan un seguimiento general sobre las unidades institucionales a su cargo, con la orientación del jerarca.</v>
      </c>
      <c r="D33" s="78"/>
      <c r="E33" s="153"/>
      <c r="F33" s="79"/>
      <c r="I33" s="2"/>
      <c r="J33" s="2"/>
      <c r="L33" s="2"/>
      <c r="M33" s="2"/>
      <c r="N33" s="2"/>
    </row>
    <row r="34" spans="1:15" ht="33.75">
      <c r="A34" s="32"/>
      <c r="B34" s="80" t="s">
        <v>280</v>
      </c>
      <c r="C34" s="4" t="str">
        <f>Enunciados!H36</f>
        <v>El seguimiento del sistema de control interno se ha convertido en un proceso formal para una valoración y mejora permanente del sistema de control interno en el que todos los participantes asumen sus responsabilidades.</v>
      </c>
      <c r="D34" s="78"/>
      <c r="E34" s="153"/>
      <c r="F34" s="79"/>
      <c r="G34" s="2"/>
      <c r="H34" s="2"/>
      <c r="I34" s="2"/>
      <c r="J34" s="2"/>
      <c r="L34" s="2"/>
      <c r="M34" s="2"/>
      <c r="N34" s="2"/>
      <c r="O34" s="2"/>
    </row>
    <row r="35" spans="1:15" ht="22.5">
      <c r="A35" s="32"/>
      <c r="B35" s="80" t="s">
        <v>281</v>
      </c>
      <c r="C35" s="4" t="str">
        <f>Enunciados!I36</f>
        <v>El seguimiento del sistema de control interno se realiza con un enfoque estratégico, y cubre el control de las actividades cotidianas, revisiones puntuales y el monitoreo de las mejoras acordadas</v>
      </c>
      <c r="D35" s="78"/>
      <c r="E35" s="153"/>
      <c r="F35" s="79"/>
      <c r="O35" s="2"/>
    </row>
    <row r="36" spans="1:15" ht="12.75">
      <c r="A36" s="32"/>
      <c r="B36" s="179" t="str">
        <f>IF(D36="PENDIENTE","SELECCIONAR UNA OPCION",IF(D36="VERIFICAR","HAY MAS DE UNA SELECCIÓN","CONTINUAR"))</f>
        <v>CONTINUAR</v>
      </c>
      <c r="C36" s="180"/>
      <c r="D36" s="78"/>
      <c r="E36" s="153" t="str">
        <f>E28</f>
        <v>PENDIENTE</v>
      </c>
      <c r="F36" s="79"/>
      <c r="O36" s="2"/>
    </row>
    <row r="37" spans="1:15" ht="12.75">
      <c r="A37" s="32"/>
      <c r="B37" s="121"/>
      <c r="C37" s="33"/>
      <c r="D37" s="51"/>
      <c r="E37" s="51"/>
      <c r="F37" s="50"/>
      <c r="G37" s="2"/>
      <c r="H37" s="2"/>
      <c r="I37" s="2"/>
      <c r="J37" s="2"/>
      <c r="K37" s="2"/>
      <c r="L37" s="2"/>
      <c r="M37" s="2"/>
      <c r="N37" s="2"/>
      <c r="O37" s="2"/>
    </row>
    <row r="38" spans="1:15" s="2" customFormat="1" ht="15">
      <c r="A38" s="31"/>
      <c r="B38" s="155" t="s">
        <v>132</v>
      </c>
      <c r="C38" s="156" t="s">
        <v>225</v>
      </c>
      <c r="D38" s="78"/>
      <c r="E38" s="153" t="str">
        <f>IF(COUNTA(E41:E45)=0,"PENDIENTE",IF(COUNTA(E41:E45)&gt;1,"VERIFICAR","SELECCIONADA"))</f>
        <v>PENDIENTE</v>
      </c>
      <c r="F38" s="79"/>
      <c r="G38"/>
      <c r="H38"/>
      <c r="I38"/>
      <c r="J38"/>
      <c r="K38"/>
      <c r="L38"/>
      <c r="M38"/>
      <c r="N38"/>
      <c r="O38"/>
    </row>
    <row r="39" spans="1:15" s="2" customFormat="1" ht="45">
      <c r="A39" s="31"/>
      <c r="B39" s="153" t="s">
        <v>285</v>
      </c>
      <c r="C39" s="158" t="s">
        <v>4</v>
      </c>
      <c r="D39" s="78"/>
      <c r="E39" s="153" t="str">
        <f>IF(COUNTA(E41:E45)=0,"Seleccionar una opción abajo",IF(COUNTA(E41:E45)&gt;1,COUNTA(E41:E45),IF(COUNTA(E41)=1,"A",IF(COUNTA(E42)=1,"B",IF(COUNTA(E43)=1,"C",IF(COUNTA(E44)=1,"D","E"))))))</f>
        <v>Seleccionar una opción abajo</v>
      </c>
      <c r="F39" s="79"/>
      <c r="G39"/>
      <c r="H39"/>
      <c r="I39"/>
      <c r="J39"/>
      <c r="K39"/>
      <c r="L39"/>
      <c r="M39"/>
      <c r="N39"/>
      <c r="O39"/>
    </row>
    <row r="40" spans="1:15" s="2" customFormat="1" ht="22.5">
      <c r="A40" s="31"/>
      <c r="B40" s="153" t="s">
        <v>283</v>
      </c>
      <c r="C40" s="75" t="s">
        <v>282</v>
      </c>
      <c r="D40" s="78"/>
      <c r="E40" s="153" t="str">
        <f>IF(COUNTA(E41:E45)=0,"Colocar una X",IF(COUNTA(E41:E45)&gt;1,"Error","Contestada"))</f>
        <v>Colocar una X</v>
      </c>
      <c r="F40" s="79"/>
      <c r="G40"/>
      <c r="H40"/>
      <c r="I40"/>
      <c r="J40"/>
      <c r="K40"/>
      <c r="L40"/>
      <c r="M40"/>
      <c r="N40"/>
      <c r="O40"/>
    </row>
    <row r="41" spans="1:6" ht="12.75">
      <c r="A41" s="32"/>
      <c r="B41" s="80" t="s">
        <v>277</v>
      </c>
      <c r="C41" s="4" t="str">
        <f>Enunciados!E37</f>
        <v>La  contribución del seguimiento a la mejora del sistema de control interno es mínima.</v>
      </c>
      <c r="D41" s="78"/>
      <c r="E41" s="153"/>
      <c r="F41" s="79"/>
    </row>
    <row r="42" spans="1:6" ht="12.75">
      <c r="A42" s="32"/>
      <c r="B42" s="80" t="s">
        <v>278</v>
      </c>
      <c r="C42" s="4" t="str">
        <f>Enunciados!F37</f>
        <v>El seguimiento y permite detectar algunas oportunidades de mejora del sistema de control interno.</v>
      </c>
      <c r="D42" s="78"/>
      <c r="E42" s="153"/>
      <c r="F42" s="79"/>
    </row>
    <row r="43" spans="1:6" ht="22.5">
      <c r="A43" s="32"/>
      <c r="B43" s="80" t="s">
        <v>279</v>
      </c>
      <c r="C43" s="4" t="str">
        <f>Enunciados!G37</f>
        <v>El seguimiento del sistema de control interno constituye una herramienta que permite la valoración y mejora de dicho sistema y de su contribución a la gestión institucional.</v>
      </c>
      <c r="D43" s="78"/>
      <c r="E43" s="153"/>
      <c r="F43" s="79"/>
    </row>
    <row r="44" spans="1:6" ht="45">
      <c r="A44" s="32"/>
      <c r="B44" s="80" t="s">
        <v>280</v>
      </c>
      <c r="C44" s="4" t="str">
        <f>Enunciados!H37</f>
        <v>Mediante la ejecución cotidiana de labores de seguimiento en el desarrollo de las actividades institucionales, constantemente se introducen mejoras sustanciales en el desempeño organizacional y en el sistema de control interno. Adicionalmente, se realizan valoraciones específicas del sistema de control interno, y se implementan las mejoras necesarias.</v>
      </c>
      <c r="D44" s="78"/>
      <c r="E44" s="153"/>
      <c r="F44" s="79"/>
    </row>
    <row r="45" spans="1:6" ht="33.75">
      <c r="A45" s="32"/>
      <c r="B45" s="80" t="s">
        <v>281</v>
      </c>
      <c r="C45" s="4" t="str">
        <f>Enunciados!I37</f>
        <v> El proceso de seguimiento se mejora constantemente, con lo que se incrementan sus aportes al valor, a la gestión y al sistema de control interno institucionales, así como la identificación de nuevos modos de gestión y de control.</v>
      </c>
      <c r="D45" s="78"/>
      <c r="E45" s="153"/>
      <c r="F45" s="79"/>
    </row>
    <row r="46" spans="1:6" ht="12.75">
      <c r="A46" s="32"/>
      <c r="B46" s="179" t="str">
        <f>IF(D46="PENDIENTE","SELECCIONAR UNA OPCION",IF(D46="VERIFICAR","HAY MAS DE UNA SELECCIÓN","CONTINUAR"))</f>
        <v>CONTINUAR</v>
      </c>
      <c r="C46" s="180"/>
      <c r="D46" s="78"/>
      <c r="E46" s="153" t="str">
        <f>E38</f>
        <v>PENDIENTE</v>
      </c>
      <c r="F46" s="79"/>
    </row>
    <row r="47" spans="1:6" ht="12.75" customHeight="1">
      <c r="A47" s="34"/>
      <c r="B47" s="125"/>
      <c r="C47" s="35"/>
      <c r="D47" s="53"/>
      <c r="E47" s="53"/>
      <c r="F47" s="54"/>
    </row>
  </sheetData>
  <sheetProtection password="C666" sheet="1"/>
  <protectedRanges>
    <protectedRange sqref="E41:E45" name="Rango4"/>
    <protectedRange sqref="E31:E35" name="Rango3"/>
    <protectedRange sqref="E21:E25" name="Rango2"/>
    <protectedRange sqref="E11:E15" name="Rango1"/>
  </protectedRanges>
  <mergeCells count="5">
    <mergeCell ref="A5:E5"/>
    <mergeCell ref="B46:C46"/>
    <mergeCell ref="B36:C36"/>
    <mergeCell ref="B26:C26"/>
    <mergeCell ref="B16:C16"/>
  </mergeCells>
  <conditionalFormatting sqref="B9 B19 B29 B39 E9 E19 E29 E39">
    <cfRule type="expression" priority="1" dxfId="16" stopIfTrue="1">
      <formula>"E8=""PENDIENTE"""</formula>
    </cfRule>
  </conditionalFormatting>
  <conditionalFormatting sqref="E8 E16 E18 E28 E38 E26 E36 E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MADUREZ SISTEMA CONTROL INTERNO</dc:title>
  <dc:subject/>
  <dc:creator>Secretaría Técnica - DFOE</dc:creator>
  <cp:keywords/>
  <dc:description/>
  <cp:lastModifiedBy>Felix Ortega Espinoza</cp:lastModifiedBy>
  <cp:lastPrinted>2009-04-29T21:23:16Z</cp:lastPrinted>
  <dcterms:created xsi:type="dcterms:W3CDTF">2009-01-14T16:11:16Z</dcterms:created>
  <dcterms:modified xsi:type="dcterms:W3CDTF">2015-02-02T19:37:34Z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